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C:\Users\岡野孝行\Downloads\"/>
    </mc:Choice>
  </mc:AlternateContent>
  <xr:revisionPtr revIDLastSave="0" documentId="13_ncr:1_{6ED7C76A-FA65-4178-A804-49FDFF4FF4A6}" xr6:coauthVersionLast="47" xr6:coauthVersionMax="47" xr10:uidLastSave="{00000000-0000-0000-0000-000000000000}"/>
  <bookViews>
    <workbookView xWindow="-98" yWindow="-98" windowWidth="20715" windowHeight="13155" tabRatio="887" xr2:uid="{00000000-000D-0000-FFFF-FFFF00000000}"/>
  </bookViews>
  <sheets>
    <sheet name="①チェックリスト" sheetId="13" r:id="rId1"/>
    <sheet name="②表紙・ブロック" sheetId="17" r:id="rId2"/>
    <sheet name="③表紙・教区" sheetId="20" r:id="rId3"/>
    <sheet name="④残高確認表＜見本＞" sheetId="16" r:id="rId4"/>
    <sheet name="⑤残高確認表・ブロック" sheetId="18" r:id="rId5"/>
    <sheet name="⑥残高確認表・教区" sheetId="15" r:id="rId6"/>
    <sheet name="⑦出納帳記入方法" sheetId="3" r:id="rId7"/>
    <sheet name="⑧出納帳 (記入例)" sheetId="12" r:id="rId8"/>
    <sheet name="⑨出納帳" sheetId="1" r:id="rId9"/>
    <sheet name="⑩勘定科目表" sheetId="2" r:id="rId10"/>
    <sheet name="⑪科目について" sheetId="21" r:id="rId11"/>
    <sheet name="⑫領収証貼り付け用紙" sheetId="7" r:id="rId12"/>
    <sheet name="⑬交通費精算【複数】" sheetId="5" r:id="rId13"/>
    <sheet name="⑭交通費精算【個人】" sheetId="9" r:id="rId14"/>
    <sheet name="⑮宿泊旅費精算" sheetId="6" r:id="rId15"/>
    <sheet name="⑯支払い証明書（領収証無）" sheetId="11" r:id="rId16"/>
    <sheet name="⑰備品台帳" sheetId="10" r:id="rId17"/>
  </sheets>
  <definedNames>
    <definedName name="_xlnm.Print_Area" localSheetId="1">②表紙・ブロック!$A$1:$F$50</definedName>
    <definedName name="_xlnm.Print_Area" localSheetId="2">③表紙・教区!$A$1:$F$53</definedName>
    <definedName name="_xlnm.Print_Area" localSheetId="4">⑤残高確認表・ブロック!$A$1:$I$39</definedName>
    <definedName name="_xlnm.Print_Area" localSheetId="5">⑥残高確認表・教区!$A$1:$I$39</definedName>
    <definedName name="_xlnm.Print_Area" localSheetId="6">⑦出納帳記入方法!$A$1:$J$119</definedName>
    <definedName name="_xlnm.Print_Area" localSheetId="7">'⑧出納帳 (記入例)'!$A$1:$R$62</definedName>
    <definedName name="_xlnm.Print_Area" localSheetId="8">⑨出納帳!$A$1:$J$47,⑨出納帳!$A$49:$J$95,⑨出納帳!$A$97:$J$148,⑨出納帳!$A$150:$J$205</definedName>
    <definedName name="_xlnm.Print_Area" localSheetId="10">⑪科目について!$A$1:$C$34</definedName>
  </definedNames>
  <calcPr calcId="191029"/>
</workbook>
</file>

<file path=xl/calcChain.xml><?xml version="1.0" encoding="utf-8"?>
<calcChain xmlns="http://schemas.openxmlformats.org/spreadsheetml/2006/main">
  <c r="E15" i="20" l="1"/>
  <c r="D28" i="18" l="1"/>
  <c r="G22" i="18"/>
  <c r="G21" i="18"/>
  <c r="G20" i="18"/>
  <c r="G19" i="18"/>
  <c r="G18" i="18"/>
  <c r="G17" i="18"/>
  <c r="G16" i="18"/>
  <c r="G15" i="18"/>
  <c r="G14" i="18"/>
  <c r="E15" i="17"/>
  <c r="D28" i="15"/>
  <c r="J156" i="1"/>
  <c r="J155" i="1"/>
  <c r="J15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46" i="1"/>
  <c r="J153" i="1"/>
  <c r="J100" i="1"/>
  <c r="J147"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94" i="1"/>
  <c r="J93" i="1"/>
  <c r="J92" i="1"/>
  <c r="J91" i="1"/>
  <c r="J90" i="1"/>
  <c r="J46" i="1"/>
  <c r="J45" i="1"/>
  <c r="J44" i="1"/>
  <c r="I153" i="1"/>
  <c r="H153" i="1"/>
  <c r="G24" i="16" l="1"/>
  <c r="G23" i="16"/>
  <c r="G22" i="16"/>
  <c r="G21" i="16"/>
  <c r="G20" i="16"/>
  <c r="G19" i="16"/>
  <c r="G18" i="16"/>
  <c r="G17" i="16"/>
  <c r="D13" i="16" s="1"/>
  <c r="D30" i="16" s="1"/>
  <c r="G16" i="16"/>
  <c r="G22" i="15"/>
  <c r="G21" i="15"/>
  <c r="G20" i="15"/>
  <c r="G19" i="15"/>
  <c r="G18" i="15"/>
  <c r="G17" i="15"/>
  <c r="G16" i="15"/>
  <c r="G15" i="15"/>
  <c r="G14" i="15"/>
  <c r="J50" i="12" l="1"/>
  <c r="I50" i="12"/>
  <c r="K10" i="12"/>
  <c r="K11" i="12"/>
  <c r="K12" i="12"/>
  <c r="K13" i="12"/>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J102" i="3"/>
  <c r="J103" i="3" s="1"/>
  <c r="J104" i="3" s="1"/>
  <c r="J105" i="3" s="1"/>
  <c r="J106" i="3" s="1"/>
  <c r="J107" i="3" s="1"/>
  <c r="J108" i="3" s="1"/>
  <c r="J90" i="3"/>
  <c r="J91" i="3"/>
  <c r="J92" i="3" s="1"/>
  <c r="J78" i="3"/>
  <c r="J79" i="3" s="1"/>
  <c r="J61" i="3"/>
  <c r="J62" i="3" s="1"/>
  <c r="J63" i="3" s="1"/>
  <c r="J64" i="3" s="1"/>
  <c r="J65" i="3" s="1"/>
  <c r="H27" i="3"/>
  <c r="I27" i="3"/>
  <c r="N29" i="6"/>
  <c r="R29" i="6"/>
  <c r="V29" i="6"/>
  <c r="Z29" i="6"/>
  <c r="K10" i="11"/>
  <c r="L10" i="11" s="1"/>
  <c r="M10" i="11" s="1"/>
  <c r="N10" i="11" s="1"/>
  <c r="O10" i="11" s="1"/>
  <c r="K43" i="11"/>
  <c r="L43" i="11" s="1"/>
  <c r="M43" i="11" s="1"/>
  <c r="N43" i="11" s="1"/>
  <c r="O43" i="11" s="1"/>
  <c r="AC12" i="9"/>
  <c r="AC14" i="9"/>
  <c r="AC16" i="9"/>
  <c r="AC18" i="9"/>
  <c r="AC20" i="9"/>
  <c r="AC22" i="9"/>
  <c r="AC24" i="9"/>
  <c r="Y26" i="9"/>
  <c r="P35" i="9"/>
  <c r="V12" i="5"/>
  <c r="V14" i="5"/>
  <c r="V16" i="5"/>
  <c r="V18" i="5"/>
  <c r="V20" i="5"/>
  <c r="V22" i="5"/>
  <c r="V24" i="5"/>
  <c r="K10" i="7"/>
  <c r="L10" i="7" s="1"/>
  <c r="M10" i="7" s="1"/>
  <c r="N10" i="7" s="1"/>
  <c r="O10" i="7" s="1"/>
  <c r="K43" i="7"/>
  <c r="L43" i="7" s="1"/>
  <c r="M43" i="7" s="1"/>
  <c r="N43" i="7" s="1"/>
  <c r="O43" i="7" s="1"/>
  <c r="D2" i="2"/>
  <c r="E3" i="2"/>
  <c r="F3" i="2"/>
  <c r="G3" i="2"/>
  <c r="H3" i="2"/>
  <c r="I3" i="2"/>
  <c r="J3" i="2"/>
  <c r="K3" i="2"/>
  <c r="L3" i="2"/>
  <c r="E4" i="2"/>
  <c r="F4" i="2"/>
  <c r="G4" i="2"/>
  <c r="H4" i="2"/>
  <c r="I4" i="2"/>
  <c r="J4" i="2"/>
  <c r="K4" i="2"/>
  <c r="L4" i="2"/>
  <c r="E5" i="2"/>
  <c r="F5" i="2"/>
  <c r="G5" i="2"/>
  <c r="H5" i="2"/>
  <c r="I5" i="2"/>
  <c r="J5" i="2"/>
  <c r="K5" i="2"/>
  <c r="L5" i="2"/>
  <c r="E6" i="2"/>
  <c r="F6" i="2"/>
  <c r="G6" i="2"/>
  <c r="H6" i="2"/>
  <c r="I6" i="2"/>
  <c r="J6" i="2"/>
  <c r="K6" i="2"/>
  <c r="L6" i="2"/>
  <c r="E7" i="2"/>
  <c r="F7" i="2"/>
  <c r="G7" i="2"/>
  <c r="H7" i="2"/>
  <c r="I7" i="2"/>
  <c r="J7" i="2"/>
  <c r="K7" i="2"/>
  <c r="L7" i="2"/>
  <c r="E8" i="2"/>
  <c r="F8" i="2"/>
  <c r="G8" i="2"/>
  <c r="H8" i="2"/>
  <c r="I8" i="2"/>
  <c r="J8" i="2"/>
  <c r="K8" i="2"/>
  <c r="L8" i="2"/>
  <c r="E9" i="2"/>
  <c r="F9" i="2"/>
  <c r="G9" i="2"/>
  <c r="H9" i="2"/>
  <c r="I9" i="2"/>
  <c r="J9" i="2"/>
  <c r="K9" i="2"/>
  <c r="L9" i="2"/>
  <c r="E10" i="2"/>
  <c r="F10" i="2"/>
  <c r="G10" i="2"/>
  <c r="H10" i="2"/>
  <c r="I10" i="2"/>
  <c r="J10" i="2"/>
  <c r="K10" i="2"/>
  <c r="L10" i="2"/>
  <c r="E11" i="2"/>
  <c r="F11" i="2"/>
  <c r="G11" i="2"/>
  <c r="H11" i="2"/>
  <c r="I11" i="2"/>
  <c r="J11" i="2"/>
  <c r="K11" i="2"/>
  <c r="L11" i="2"/>
  <c r="E12" i="2"/>
  <c r="F12" i="2"/>
  <c r="G12" i="2"/>
  <c r="H12" i="2"/>
  <c r="I12" i="2"/>
  <c r="J12" i="2"/>
  <c r="K12" i="2"/>
  <c r="L12" i="2"/>
  <c r="M13" i="2"/>
  <c r="N13" i="2"/>
  <c r="H100" i="1"/>
  <c r="H148" i="1" s="1"/>
  <c r="I100" i="1"/>
  <c r="E5" i="1"/>
  <c r="J5" i="1"/>
  <c r="E101" i="1"/>
  <c r="J101" i="1"/>
  <c r="E6" i="1"/>
  <c r="J6" i="1"/>
  <c r="E102" i="1"/>
  <c r="E7" i="1"/>
  <c r="J7" i="1"/>
  <c r="E103" i="1"/>
  <c r="E8" i="1"/>
  <c r="J8" i="1"/>
  <c r="E104" i="1"/>
  <c r="E9" i="1"/>
  <c r="J9" i="1"/>
  <c r="E105" i="1"/>
  <c r="E10" i="1"/>
  <c r="J10" i="1"/>
  <c r="E106" i="1"/>
  <c r="E11" i="1"/>
  <c r="J11" i="1"/>
  <c r="E107" i="1"/>
  <c r="E12" i="1"/>
  <c r="J12" i="1"/>
  <c r="E108" i="1"/>
  <c r="E13" i="1"/>
  <c r="J13" i="1"/>
  <c r="E109" i="1"/>
  <c r="E14" i="1"/>
  <c r="J14" i="1"/>
  <c r="E110" i="1"/>
  <c r="E15" i="1"/>
  <c r="J15" i="1"/>
  <c r="E111" i="1"/>
  <c r="E16" i="1"/>
  <c r="J16" i="1"/>
  <c r="E112" i="1"/>
  <c r="E17" i="1"/>
  <c r="J17" i="1"/>
  <c r="E113" i="1"/>
  <c r="E18" i="1"/>
  <c r="J18" i="1"/>
  <c r="E114" i="1"/>
  <c r="E19" i="1"/>
  <c r="J19" i="1"/>
  <c r="E115" i="1"/>
  <c r="E20" i="1"/>
  <c r="J20" i="1"/>
  <c r="E116" i="1"/>
  <c r="E21" i="1"/>
  <c r="J21" i="1"/>
  <c r="E117" i="1"/>
  <c r="E22" i="1"/>
  <c r="J22" i="1"/>
  <c r="E118" i="1"/>
  <c r="E23" i="1"/>
  <c r="J23" i="1"/>
  <c r="E119" i="1"/>
  <c r="E24" i="1"/>
  <c r="J24" i="1"/>
  <c r="E120" i="1"/>
  <c r="E25" i="1"/>
  <c r="J25" i="1"/>
  <c r="E121" i="1"/>
  <c r="E26" i="1"/>
  <c r="J26" i="1"/>
  <c r="E122" i="1"/>
  <c r="E27" i="1"/>
  <c r="J27" i="1"/>
  <c r="E123" i="1"/>
  <c r="E28" i="1"/>
  <c r="J28" i="1"/>
  <c r="E124" i="1"/>
  <c r="E29" i="1"/>
  <c r="J29" i="1"/>
  <c r="E125" i="1"/>
  <c r="E30" i="1"/>
  <c r="J30" i="1"/>
  <c r="E126" i="1"/>
  <c r="E31" i="1"/>
  <c r="J31" i="1"/>
  <c r="E127" i="1"/>
  <c r="E32" i="1"/>
  <c r="J32" i="1"/>
  <c r="E128" i="1"/>
  <c r="E33" i="1"/>
  <c r="J33" i="1"/>
  <c r="E129" i="1"/>
  <c r="E34" i="1"/>
  <c r="J34" i="1"/>
  <c r="E130" i="1"/>
  <c r="E35" i="1"/>
  <c r="J35" i="1"/>
  <c r="E131" i="1"/>
  <c r="E36" i="1"/>
  <c r="J36" i="1"/>
  <c r="E132" i="1"/>
  <c r="E37" i="1"/>
  <c r="J37" i="1"/>
  <c r="E133" i="1"/>
  <c r="E38" i="1"/>
  <c r="J38" i="1"/>
  <c r="E134" i="1"/>
  <c r="E39" i="1"/>
  <c r="J39" i="1"/>
  <c r="E135" i="1"/>
  <c r="E40" i="1"/>
  <c r="J40" i="1"/>
  <c r="E136" i="1"/>
  <c r="E41" i="1"/>
  <c r="J41" i="1"/>
  <c r="E137" i="1"/>
  <c r="E42" i="1"/>
  <c r="J42" i="1"/>
  <c r="E138" i="1"/>
  <c r="E43" i="1"/>
  <c r="J43" i="1"/>
  <c r="E139" i="1"/>
  <c r="E44" i="1"/>
  <c r="E140" i="1"/>
  <c r="E45" i="1"/>
  <c r="E145" i="1"/>
  <c r="E146" i="1"/>
  <c r="E46" i="1"/>
  <c r="E147" i="1"/>
  <c r="H47" i="1"/>
  <c r="I47" i="1"/>
  <c r="I148" i="1"/>
  <c r="H52" i="1"/>
  <c r="H95" i="1" s="1"/>
  <c r="I52" i="1"/>
  <c r="I95" i="1" s="1"/>
  <c r="J52" i="1"/>
  <c r="J53" i="1"/>
  <c r="E154" i="1"/>
  <c r="E54" i="1"/>
  <c r="J54" i="1"/>
  <c r="E155" i="1"/>
  <c r="E55" i="1"/>
  <c r="J55" i="1"/>
  <c r="E156" i="1"/>
  <c r="E56" i="1"/>
  <c r="J56" i="1"/>
  <c r="E157" i="1"/>
  <c r="E57" i="1"/>
  <c r="J57" i="1"/>
  <c r="E158" i="1"/>
  <c r="E58" i="1"/>
  <c r="J58" i="1"/>
  <c r="E159" i="1"/>
  <c r="E59" i="1"/>
  <c r="J59" i="1"/>
  <c r="E160" i="1"/>
  <c r="E60" i="1"/>
  <c r="J60" i="1"/>
  <c r="E161" i="1"/>
  <c r="E61" i="1"/>
  <c r="J61" i="1"/>
  <c r="E162" i="1"/>
  <c r="E62" i="1"/>
  <c r="J62" i="1"/>
  <c r="E163" i="1"/>
  <c r="E63" i="1"/>
  <c r="J63" i="1"/>
  <c r="E164" i="1"/>
  <c r="E64" i="1"/>
  <c r="J64" i="1"/>
  <c r="E165" i="1"/>
  <c r="E65" i="1"/>
  <c r="J65" i="1"/>
  <c r="E166" i="1"/>
  <c r="E66" i="1"/>
  <c r="J66" i="1"/>
  <c r="E167" i="1"/>
  <c r="E67" i="1"/>
  <c r="J67" i="1"/>
  <c r="E168" i="1"/>
  <c r="E68" i="1"/>
  <c r="J68" i="1"/>
  <c r="E169" i="1"/>
  <c r="E69" i="1"/>
  <c r="J69" i="1"/>
  <c r="E171" i="1"/>
  <c r="E70" i="1"/>
  <c r="J70" i="1"/>
  <c r="E172" i="1"/>
  <c r="E71" i="1"/>
  <c r="J71" i="1"/>
  <c r="E173" i="1"/>
  <c r="E72" i="1"/>
  <c r="J72" i="1"/>
  <c r="E174" i="1"/>
  <c r="E73" i="1"/>
  <c r="J73" i="1"/>
  <c r="E175" i="1"/>
  <c r="E74" i="1"/>
  <c r="J74" i="1"/>
  <c r="E176" i="1"/>
  <c r="E75" i="1"/>
  <c r="J75" i="1"/>
  <c r="E177" i="1"/>
  <c r="E76" i="1"/>
  <c r="J76" i="1"/>
  <c r="E178" i="1"/>
  <c r="E77" i="1"/>
  <c r="J77" i="1"/>
  <c r="E179" i="1"/>
  <c r="E78" i="1"/>
  <c r="J78" i="1"/>
  <c r="E180" i="1"/>
  <c r="E79" i="1"/>
  <c r="J79" i="1"/>
  <c r="E181" i="1"/>
  <c r="E80" i="1"/>
  <c r="J80" i="1"/>
  <c r="E182" i="1"/>
  <c r="E81" i="1"/>
  <c r="J81" i="1"/>
  <c r="E183" i="1"/>
  <c r="E82" i="1"/>
  <c r="J82" i="1"/>
  <c r="E184" i="1"/>
  <c r="E83" i="1"/>
  <c r="J83" i="1"/>
  <c r="E185" i="1"/>
  <c r="E84" i="1"/>
  <c r="J84" i="1"/>
  <c r="E186" i="1"/>
  <c r="E85" i="1"/>
  <c r="J85" i="1"/>
  <c r="E187" i="1"/>
  <c r="E86" i="1"/>
  <c r="J86" i="1"/>
  <c r="E188" i="1"/>
  <c r="E87" i="1"/>
  <c r="J87" i="1"/>
  <c r="E189" i="1"/>
  <c r="E88" i="1"/>
  <c r="J88" i="1"/>
  <c r="E190" i="1"/>
  <c r="E89" i="1"/>
  <c r="J89" i="1"/>
  <c r="E194" i="1"/>
  <c r="E90" i="1"/>
  <c r="E195" i="1"/>
  <c r="E91" i="1"/>
  <c r="E196" i="1"/>
  <c r="E92" i="1"/>
  <c r="E200" i="1"/>
  <c r="E202" i="1"/>
  <c r="E93" i="1"/>
  <c r="E203" i="1"/>
  <c r="E94" i="1"/>
  <c r="H204" i="1"/>
  <c r="I204" i="1"/>
  <c r="J16" i="3"/>
  <c r="J17" i="3"/>
  <c r="J18" i="3"/>
  <c r="J19" i="3" s="1"/>
  <c r="J20" i="3" s="1"/>
  <c r="J21" i="3" s="1"/>
  <c r="J22" i="3" s="1"/>
  <c r="J23" i="3" s="1"/>
  <c r="J24" i="3" s="1"/>
  <c r="J25" i="3" s="1"/>
  <c r="J26" i="3" s="1"/>
  <c r="E44" i="3"/>
  <c r="J44" i="3"/>
  <c r="J45" i="3"/>
  <c r="V26" i="5" l="1"/>
  <c r="AD29" i="6"/>
  <c r="J95" i="1"/>
  <c r="J27" i="3"/>
  <c r="K50" i="12"/>
  <c r="K51" i="12" s="1"/>
  <c r="J148" i="1"/>
  <c r="J204" i="1"/>
  <c r="J205" i="1" s="1"/>
  <c r="J47" i="1"/>
  <c r="N12" i="2"/>
  <c r="M12" i="2"/>
  <c r="M9" i="2"/>
  <c r="M8" i="2"/>
  <c r="M5" i="2"/>
  <c r="N11" i="2"/>
  <c r="N10" i="2"/>
  <c r="N9" i="2"/>
  <c r="N8" i="2"/>
  <c r="N4" i="2"/>
  <c r="M11" i="2"/>
  <c r="M4" i="2"/>
  <c r="M7" i="2"/>
  <c r="M3" i="2"/>
  <c r="N6" i="2"/>
  <c r="N3" i="2"/>
  <c r="M10" i="2"/>
  <c r="N5" i="2"/>
  <c r="M6" i="2"/>
  <c r="N7" i="2"/>
  <c r="M14" i="2" l="1"/>
  <c r="N14" i="2"/>
  <c r="O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nisiwaki</author>
  </authors>
  <commentList>
    <comment ref="K10" authorId="0" shapeId="0" xr:uid="{00000000-0006-0000-0B00-000001000000}">
      <text>
        <r>
          <rPr>
            <b/>
            <sz val="10"/>
            <color indexed="81"/>
            <rFont val="ＭＳ Ｐゴシック"/>
            <family val="3"/>
            <charset val="128"/>
          </rPr>
          <t>nisiwaki:</t>
        </r>
        <r>
          <rPr>
            <sz val="10"/>
            <color indexed="81"/>
            <rFont val="ＭＳ Ｐゴシック"/>
            <family val="3"/>
            <charset val="128"/>
          </rPr>
          <t xml:space="preserve">
「J10」のセルにコード番号を入力すると自動的に勘定科目が表示されます。</t>
        </r>
      </text>
    </comment>
    <comment ref="K43" authorId="0" shapeId="0" xr:uid="{00000000-0006-0000-0B00-000002000000}">
      <text>
        <r>
          <rPr>
            <b/>
            <sz val="10"/>
            <color indexed="81"/>
            <rFont val="ＭＳ Ｐゴシック"/>
            <family val="3"/>
            <charset val="128"/>
          </rPr>
          <t>nisiwaki:</t>
        </r>
        <r>
          <rPr>
            <sz val="10"/>
            <color indexed="81"/>
            <rFont val="ＭＳ Ｐゴシック"/>
            <family val="3"/>
            <charset val="128"/>
          </rPr>
          <t xml:space="preserve">
「J43」のセルにコード番号を入力すると自動的に勘定科目が表示されます。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nisiwaki</author>
  </authors>
  <commentList>
    <comment ref="V10" authorId="0" shapeId="0" xr:uid="{00000000-0006-0000-0C00-000001000000}">
      <text>
        <r>
          <rPr>
            <b/>
            <sz val="10"/>
            <color indexed="81"/>
            <rFont val="ＭＳ Ｐゴシック"/>
            <family val="3"/>
            <charset val="128"/>
          </rPr>
          <t>nisiwaki:</t>
        </r>
        <r>
          <rPr>
            <sz val="10"/>
            <color indexed="81"/>
            <rFont val="ＭＳ Ｐゴシック"/>
            <family val="3"/>
            <charset val="128"/>
          </rPr>
          <t xml:space="preserve">
この欄は自動計算されます</t>
        </r>
      </text>
    </comment>
    <comment ref="AD10" authorId="0" shapeId="0" xr:uid="{00000000-0006-0000-0C00-000002000000}">
      <text>
        <r>
          <rPr>
            <b/>
            <sz val="10"/>
            <color indexed="81"/>
            <rFont val="ＭＳ Ｐゴシック"/>
            <family val="3"/>
            <charset val="128"/>
          </rPr>
          <t>nisiwaki:</t>
        </r>
        <r>
          <rPr>
            <sz val="10"/>
            <color indexed="81"/>
            <rFont val="ＭＳ Ｐゴシック"/>
            <family val="3"/>
            <charset val="128"/>
          </rPr>
          <t xml:space="preserve">
精算者以外に支給対象者がいない場合、この欄の印鑑は必要ありません。</t>
        </r>
      </text>
    </comment>
    <comment ref="V26" authorId="0" shapeId="0" xr:uid="{00000000-0006-0000-0C00-000003000000}">
      <text>
        <r>
          <rPr>
            <b/>
            <sz val="10"/>
            <color indexed="81"/>
            <rFont val="ＭＳ Ｐゴシック"/>
            <family val="3"/>
            <charset val="128"/>
          </rPr>
          <t>nisiwaki:</t>
        </r>
        <r>
          <rPr>
            <sz val="10"/>
            <color indexed="81"/>
            <rFont val="ＭＳ Ｐゴシック"/>
            <family val="3"/>
            <charset val="128"/>
          </rPr>
          <t xml:space="preserve">
この金額を出納帳（収支明細）に記入します。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nisiwaki</author>
  </authors>
  <commentList>
    <comment ref="AC10" authorId="0" shapeId="0" xr:uid="{00000000-0006-0000-0D00-000001000000}">
      <text>
        <r>
          <rPr>
            <b/>
            <sz val="10"/>
            <color indexed="81"/>
            <rFont val="ＭＳ Ｐゴシック"/>
            <family val="3"/>
            <charset val="128"/>
          </rPr>
          <t>nisiwaki:</t>
        </r>
        <r>
          <rPr>
            <sz val="10"/>
            <color indexed="81"/>
            <rFont val="ＭＳ Ｐゴシック"/>
            <family val="3"/>
            <charset val="128"/>
          </rPr>
          <t xml:space="preserve">
この欄は自動計算されます</t>
        </r>
      </text>
    </comment>
    <comment ref="Y26" authorId="0" shapeId="0" xr:uid="{00000000-0006-0000-0D00-000002000000}">
      <text>
        <r>
          <rPr>
            <b/>
            <sz val="10"/>
            <color indexed="81"/>
            <rFont val="ＭＳ Ｐゴシック"/>
            <family val="3"/>
            <charset val="128"/>
          </rPr>
          <t>nisiwaki:</t>
        </r>
        <r>
          <rPr>
            <sz val="10"/>
            <color indexed="81"/>
            <rFont val="ＭＳ Ｐゴシック"/>
            <family val="3"/>
            <charset val="128"/>
          </rPr>
          <t xml:space="preserve">
この金額を出納帳（収支明細）に記入します。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nisiwaki</author>
  </authors>
  <commentList>
    <comment ref="K10" authorId="0" shapeId="0" xr:uid="{00000000-0006-0000-0F00-000001000000}">
      <text>
        <r>
          <rPr>
            <b/>
            <sz val="10"/>
            <color indexed="81"/>
            <rFont val="ＭＳ Ｐゴシック"/>
            <family val="3"/>
            <charset val="128"/>
          </rPr>
          <t>nisiwaki:</t>
        </r>
        <r>
          <rPr>
            <sz val="10"/>
            <color indexed="81"/>
            <rFont val="ＭＳ Ｐゴシック"/>
            <family val="3"/>
            <charset val="128"/>
          </rPr>
          <t xml:space="preserve">
「J10」のセルにコード番号を入力すると自動的に勘定科目が表示されます。</t>
        </r>
      </text>
    </comment>
    <comment ref="K43" authorId="0" shapeId="0" xr:uid="{00000000-0006-0000-0F00-000002000000}">
      <text>
        <r>
          <rPr>
            <b/>
            <sz val="10"/>
            <color indexed="81"/>
            <rFont val="ＭＳ Ｐゴシック"/>
            <family val="3"/>
            <charset val="128"/>
          </rPr>
          <t>nisiwaki:</t>
        </r>
        <r>
          <rPr>
            <sz val="10"/>
            <color indexed="81"/>
            <rFont val="ＭＳ Ｐゴシック"/>
            <family val="3"/>
            <charset val="128"/>
          </rPr>
          <t xml:space="preserve">
「J43」のセルにコード番号を入力すると自動的に勘定科目が表示されます。</t>
        </r>
      </text>
    </comment>
  </commentList>
</comments>
</file>

<file path=xl/sharedStrings.xml><?xml version="1.0" encoding="utf-8"?>
<sst xmlns="http://schemas.openxmlformats.org/spreadsheetml/2006/main" count="825" uniqueCount="393">
  <si>
    <t>科目</t>
    <rPh sb="0" eb="2">
      <t>カモク</t>
    </rPh>
    <phoneticPr fontId="2"/>
  </si>
  <si>
    <t>入金</t>
    <rPh sb="0" eb="2">
      <t>ニュウキン</t>
    </rPh>
    <phoneticPr fontId="2"/>
  </si>
  <si>
    <t>出金</t>
    <rPh sb="0" eb="2">
      <t>シュッキン</t>
    </rPh>
    <phoneticPr fontId="2"/>
  </si>
  <si>
    <t>残高</t>
    <rPh sb="0" eb="2">
      <t>ザンダカ</t>
    </rPh>
    <phoneticPr fontId="2"/>
  </si>
  <si>
    <t>会議費</t>
    <rPh sb="0" eb="3">
      <t>カイギヒ</t>
    </rPh>
    <phoneticPr fontId="2"/>
  </si>
  <si>
    <t>行事費</t>
    <rPh sb="0" eb="2">
      <t>ギョウジ</t>
    </rPh>
    <rPh sb="2" eb="3">
      <t>ヒ</t>
    </rPh>
    <phoneticPr fontId="2"/>
  </si>
  <si>
    <t>旅費交通費</t>
    <rPh sb="0" eb="2">
      <t>リョヒ</t>
    </rPh>
    <rPh sb="2" eb="5">
      <t>コウツウヒ</t>
    </rPh>
    <phoneticPr fontId="2"/>
  </si>
  <si>
    <t>通信費</t>
    <rPh sb="0" eb="3">
      <t>ツウシンヒ</t>
    </rPh>
    <phoneticPr fontId="2"/>
  </si>
  <si>
    <t>本部助成金</t>
    <rPh sb="0" eb="2">
      <t>ホンブ</t>
    </rPh>
    <rPh sb="2" eb="5">
      <t>ジョセイキン</t>
    </rPh>
    <phoneticPr fontId="2"/>
  </si>
  <si>
    <t>会費収入</t>
    <rPh sb="0" eb="2">
      <t>カイヒ</t>
    </rPh>
    <rPh sb="2" eb="4">
      <t>シュウニュウ</t>
    </rPh>
    <phoneticPr fontId="2"/>
  </si>
  <si>
    <t>受取利息</t>
    <rPh sb="0" eb="2">
      <t>ウケトリ</t>
    </rPh>
    <rPh sb="2" eb="4">
      <t>リソク</t>
    </rPh>
    <phoneticPr fontId="2"/>
  </si>
  <si>
    <t xml:space="preserve"> </t>
    <phoneticPr fontId="2"/>
  </si>
  <si>
    <t>前年度繰越金</t>
    <rPh sb="0" eb="3">
      <t>ゼンネンド</t>
    </rPh>
    <rPh sb="3" eb="5">
      <t>クリコシ</t>
    </rPh>
    <rPh sb="5" eb="6">
      <t>キン</t>
    </rPh>
    <phoneticPr fontId="2"/>
  </si>
  <si>
    <t>次頁繰越</t>
    <rPh sb="0" eb="2">
      <t>ジページ</t>
    </rPh>
    <rPh sb="2" eb="4">
      <t>クリコシ</t>
    </rPh>
    <phoneticPr fontId="2"/>
  </si>
  <si>
    <t>合計</t>
    <rPh sb="0" eb="2">
      <t>ゴウケイ</t>
    </rPh>
    <phoneticPr fontId="2"/>
  </si>
  <si>
    <t>残高処分案＝次年度繰越金</t>
    <rPh sb="0" eb="2">
      <t>ザンダカ</t>
    </rPh>
    <rPh sb="2" eb="4">
      <t>ショブン</t>
    </rPh>
    <rPh sb="4" eb="5">
      <t>アン</t>
    </rPh>
    <rPh sb="6" eb="9">
      <t>ジネンド</t>
    </rPh>
    <rPh sb="9" eb="11">
      <t>クリコシ</t>
    </rPh>
    <rPh sb="11" eb="12">
      <t>キン</t>
    </rPh>
    <phoneticPr fontId="2"/>
  </si>
  <si>
    <t>月</t>
    <rPh sb="0" eb="1">
      <t>ツキ</t>
    </rPh>
    <phoneticPr fontId="2"/>
  </si>
  <si>
    <t>日</t>
    <rPh sb="0" eb="1">
      <t>ヒ</t>
    </rPh>
    <phoneticPr fontId="2"/>
  </si>
  <si>
    <t>前項繰越</t>
    <rPh sb="0" eb="2">
      <t>ゼンコウ</t>
    </rPh>
    <rPh sb="2" eb="4">
      <t>クリコシ</t>
    </rPh>
    <phoneticPr fontId="2"/>
  </si>
  <si>
    <t>勘定科目一覧表</t>
    <rPh sb="0" eb="2">
      <t>カンジョウ</t>
    </rPh>
    <rPh sb="2" eb="4">
      <t>カモク</t>
    </rPh>
    <rPh sb="4" eb="6">
      <t>イチラン</t>
    </rPh>
    <rPh sb="6" eb="7">
      <t>ヒョウ</t>
    </rPh>
    <phoneticPr fontId="2"/>
  </si>
  <si>
    <t>NO1</t>
    <phoneticPr fontId="2"/>
  </si>
  <si>
    <t>NO２</t>
    <phoneticPr fontId="2"/>
  </si>
  <si>
    <t>NO3</t>
    <phoneticPr fontId="2"/>
  </si>
  <si>
    <t>NO4</t>
    <phoneticPr fontId="2"/>
  </si>
  <si>
    <t>入金</t>
    <rPh sb="0" eb="1">
      <t>ニュウ</t>
    </rPh>
    <rPh sb="1" eb="2">
      <t>キン</t>
    </rPh>
    <phoneticPr fontId="2"/>
  </si>
  <si>
    <t>出金</t>
    <rPh sb="0" eb="1">
      <t>デ</t>
    </rPh>
    <rPh sb="1" eb="2">
      <t>キン</t>
    </rPh>
    <phoneticPr fontId="2"/>
  </si>
  <si>
    <t>総合計</t>
    <rPh sb="0" eb="1">
      <t>ソウ</t>
    </rPh>
    <rPh sb="1" eb="3">
      <t>ゴウケイ</t>
    </rPh>
    <phoneticPr fontId="2"/>
  </si>
  <si>
    <t>残金</t>
    <rPh sb="0" eb="2">
      <t>ザンキン</t>
    </rPh>
    <phoneticPr fontId="2"/>
  </si>
  <si>
    <t>備考</t>
    <rPh sb="0" eb="2">
      <t>ビコウ</t>
    </rPh>
    <phoneticPr fontId="2"/>
  </si>
  <si>
    <t>印</t>
    <rPh sb="0" eb="1">
      <t>イン</t>
    </rPh>
    <phoneticPr fontId="2"/>
  </si>
  <si>
    <r>
      <t>宿泊旅費精算書</t>
    </r>
    <r>
      <rPr>
        <sz val="11"/>
        <rFont val="ＭＳ Ｐゴシック"/>
        <family val="3"/>
        <charset val="128"/>
      </rPr>
      <t>（青年部活動助成金用）</t>
    </r>
    <rPh sb="0" eb="2">
      <t>シュクハク</t>
    </rPh>
    <rPh sb="2" eb="3">
      <t>タビ</t>
    </rPh>
    <rPh sb="3" eb="4">
      <t>ヒ</t>
    </rPh>
    <phoneticPr fontId="2"/>
  </si>
  <si>
    <t>年    　  月　　　　日　</t>
    <rPh sb="0" eb="1">
      <t>ネン</t>
    </rPh>
    <rPh sb="8" eb="9">
      <t>ツキ</t>
    </rPh>
    <rPh sb="13" eb="14">
      <t>ヒ</t>
    </rPh>
    <phoneticPr fontId="2"/>
  </si>
  <si>
    <t>№</t>
    <phoneticPr fontId="2"/>
  </si>
  <si>
    <t>ブロック.教区</t>
    <rPh sb="5" eb="7">
      <t>キョウク</t>
    </rPh>
    <phoneticPr fontId="2"/>
  </si>
  <si>
    <t>下記のとおり請求いたします。</t>
    <rPh sb="0" eb="2">
      <t>カキ</t>
    </rPh>
    <rPh sb="6" eb="8">
      <t>セイキュウ</t>
    </rPh>
    <phoneticPr fontId="2"/>
  </si>
  <si>
    <t>会計担当</t>
    <rPh sb="0" eb="2">
      <t>カイケイ</t>
    </rPh>
    <rPh sb="2" eb="4">
      <t>タントウ</t>
    </rPh>
    <phoneticPr fontId="2"/>
  </si>
  <si>
    <t>議長.部長</t>
    <rPh sb="0" eb="2">
      <t>ギチョウ</t>
    </rPh>
    <rPh sb="3" eb="5">
      <t>ブチョウ</t>
    </rPh>
    <phoneticPr fontId="2"/>
  </si>
  <si>
    <t>請求者名</t>
    <rPh sb="0" eb="2">
      <t>セイキュウ</t>
    </rPh>
    <rPh sb="2" eb="3">
      <t>シャ</t>
    </rPh>
    <rPh sb="3" eb="4">
      <t>メイ</t>
    </rPh>
    <phoneticPr fontId="2"/>
  </si>
  <si>
    <t>行事名</t>
    <rPh sb="0" eb="2">
      <t>ギョウジ</t>
    </rPh>
    <rPh sb="2" eb="3">
      <t>メイ</t>
    </rPh>
    <phoneticPr fontId="2"/>
  </si>
  <si>
    <t>開催場所</t>
    <rPh sb="0" eb="2">
      <t>カイサイ</t>
    </rPh>
    <rPh sb="2" eb="4">
      <t>バショ</t>
    </rPh>
    <phoneticPr fontId="2"/>
  </si>
  <si>
    <t>月/日</t>
    <rPh sb="0" eb="1">
      <t>ツキ</t>
    </rPh>
    <rPh sb="2" eb="3">
      <t>ヒ</t>
    </rPh>
    <phoneticPr fontId="2"/>
  </si>
  <si>
    <t>区間</t>
    <rPh sb="0" eb="2">
      <t>クカン</t>
    </rPh>
    <phoneticPr fontId="2"/>
  </si>
  <si>
    <t>交通機関</t>
    <rPh sb="0" eb="2">
      <t>コウツウ</t>
    </rPh>
    <rPh sb="2" eb="4">
      <t>キカン</t>
    </rPh>
    <phoneticPr fontId="2"/>
  </si>
  <si>
    <t>交通費</t>
    <rPh sb="0" eb="3">
      <t>コウツウヒ</t>
    </rPh>
    <phoneticPr fontId="2"/>
  </si>
  <si>
    <t>食事代</t>
    <rPh sb="0" eb="3">
      <t>ショクジダイ</t>
    </rPh>
    <phoneticPr fontId="2"/>
  </si>
  <si>
    <t>宿泊代</t>
    <rPh sb="0" eb="3">
      <t>シュクハクダイ</t>
    </rPh>
    <phoneticPr fontId="2"/>
  </si>
  <si>
    <t>自己負担</t>
    <rPh sb="0" eb="2">
      <t>ジコ</t>
    </rPh>
    <rPh sb="2" eb="4">
      <t>フタン</t>
    </rPh>
    <phoneticPr fontId="2"/>
  </si>
  <si>
    <t>～</t>
    <phoneticPr fontId="2"/>
  </si>
  <si>
    <t>総計</t>
    <rPh sb="0" eb="2">
      <t>ソウケイ</t>
    </rPh>
    <phoneticPr fontId="2"/>
  </si>
  <si>
    <t>上記金額を領収致しました。</t>
    <rPh sb="0" eb="2">
      <t>ジョウキ</t>
    </rPh>
    <rPh sb="2" eb="4">
      <t>キンガク</t>
    </rPh>
    <rPh sb="5" eb="7">
      <t>リョウシュウ</t>
    </rPh>
    <rPh sb="7" eb="8">
      <t>イタ</t>
    </rPh>
    <phoneticPr fontId="2"/>
  </si>
  <si>
    <t>領収者氏名</t>
    <rPh sb="0" eb="2">
      <t>リョウシュウ</t>
    </rPh>
    <rPh sb="2" eb="3">
      <t>シャ</t>
    </rPh>
    <rPh sb="3" eb="5">
      <t>シメイ</t>
    </rPh>
    <phoneticPr fontId="2"/>
  </si>
  <si>
    <t>領収書添付欄</t>
    <rPh sb="0" eb="2">
      <t>リョウシュウ</t>
    </rPh>
    <rPh sb="2" eb="3">
      <t>ショ</t>
    </rPh>
    <rPh sb="3" eb="5">
      <t>テンプ</t>
    </rPh>
    <rPh sb="5" eb="6">
      <t>ラン</t>
    </rPh>
    <phoneticPr fontId="2"/>
  </si>
  <si>
    <t>２）夜行バス、新幹線など（特急・急行・指定料金を含む）、飛行機、タクシーは領収証が必要です。</t>
    <rPh sb="2" eb="4">
      <t>ヤコウ</t>
    </rPh>
    <rPh sb="7" eb="10">
      <t>シンカンセン</t>
    </rPh>
    <rPh sb="13" eb="15">
      <t>トッキュウ</t>
    </rPh>
    <rPh sb="16" eb="18">
      <t>キュウコウ</t>
    </rPh>
    <rPh sb="19" eb="21">
      <t>シテイ</t>
    </rPh>
    <rPh sb="21" eb="23">
      <t>リョウキン</t>
    </rPh>
    <rPh sb="24" eb="25">
      <t>フク</t>
    </rPh>
    <rPh sb="28" eb="31">
      <t>ヒコウキ</t>
    </rPh>
    <phoneticPr fontId="2"/>
  </si>
  <si>
    <t>３）自家用車等の車両を使用した場合のガソリン代、高速代は、領収証が必要。(特例は年度規定に順ずる）</t>
    <rPh sb="37" eb="39">
      <t>トクレイ</t>
    </rPh>
    <rPh sb="40" eb="42">
      <t>ネンド</t>
    </rPh>
    <rPh sb="42" eb="44">
      <t>キテイ</t>
    </rPh>
    <rPh sb="45" eb="46">
      <t>ジュン</t>
    </rPh>
    <phoneticPr fontId="2"/>
  </si>
  <si>
    <t>物品購入費</t>
    <rPh sb="0" eb="2">
      <t>ブッピン</t>
    </rPh>
    <rPh sb="2" eb="5">
      <t>コウニュウヒ</t>
    </rPh>
    <phoneticPr fontId="2"/>
  </si>
  <si>
    <t>No.</t>
    <phoneticPr fontId="2"/>
  </si>
  <si>
    <t>部門</t>
    <rPh sb="0" eb="2">
      <t>ブモン</t>
    </rPh>
    <phoneticPr fontId="2"/>
  </si>
  <si>
    <t>領収証貼付欄</t>
    <rPh sb="0" eb="3">
      <t>リョウシュウショウ</t>
    </rPh>
    <rPh sb="3" eb="5">
      <t>チョウフ</t>
    </rPh>
    <rPh sb="5" eb="6">
      <t>ラン</t>
    </rPh>
    <phoneticPr fontId="2"/>
  </si>
  <si>
    <t>内容</t>
    <rPh sb="0" eb="2">
      <t>ナイヨウ</t>
    </rPh>
    <phoneticPr fontId="2"/>
  </si>
  <si>
    <t>会計担当印</t>
    <rPh sb="0" eb="2">
      <t>カイケイ</t>
    </rPh>
    <rPh sb="2" eb="4">
      <t>タントウ</t>
    </rPh>
    <rPh sb="4" eb="5">
      <t>イン</t>
    </rPh>
    <phoneticPr fontId="2"/>
  </si>
  <si>
    <t>議長・部長印</t>
    <rPh sb="0" eb="2">
      <t>ギチョウ</t>
    </rPh>
    <rPh sb="3" eb="5">
      <t>ブチョウ</t>
    </rPh>
    <rPh sb="5" eb="6">
      <t>イン</t>
    </rPh>
    <phoneticPr fontId="2"/>
  </si>
  <si>
    <t>その他</t>
    <rPh sb="2" eb="3">
      <t>タ</t>
    </rPh>
    <phoneticPr fontId="2"/>
  </si>
  <si>
    <t>［　　　　　　　　　］ブロック･教区(地区)</t>
    <rPh sb="16" eb="18">
      <t>キョウク</t>
    </rPh>
    <rPh sb="19" eb="21">
      <t>チク</t>
    </rPh>
    <phoneticPr fontId="2"/>
  </si>
  <si>
    <t>［　　　　　　　　］ブロック･教区(地区)</t>
    <rPh sb="15" eb="17">
      <t>キョウク</t>
    </rPh>
    <rPh sb="18" eb="20">
      <t>チク</t>
    </rPh>
    <phoneticPr fontId="2"/>
  </si>
  <si>
    <t>感謝、芳志等</t>
    <rPh sb="0" eb="2">
      <t>カンシャ</t>
    </rPh>
    <rPh sb="3" eb="5">
      <t>ホウシ</t>
    </rPh>
    <rPh sb="5" eb="6">
      <t>ナド</t>
    </rPh>
    <phoneticPr fontId="2"/>
  </si>
  <si>
    <t>本部助成金使用規定「別紙」</t>
    <rPh sb="0" eb="2">
      <t>ホンブ</t>
    </rPh>
    <rPh sb="2" eb="5">
      <t>ジョセイキン</t>
    </rPh>
    <rPh sb="5" eb="7">
      <t>シヨウ</t>
    </rPh>
    <rPh sb="7" eb="9">
      <t>キテイ</t>
    </rPh>
    <rPh sb="10" eb="12">
      <t>ベッシ</t>
    </rPh>
    <phoneticPr fontId="2"/>
  </si>
  <si>
    <t>「出納帳の記入方法」</t>
    <rPh sb="1" eb="4">
      <t>スイトウチョウ</t>
    </rPh>
    <rPh sb="5" eb="7">
      <t>キニュウ</t>
    </rPh>
    <rPh sb="7" eb="9">
      <t>ホウホウ</t>
    </rPh>
    <phoneticPr fontId="2"/>
  </si>
  <si>
    <t>摘要</t>
    <rPh sb="0" eb="2">
      <t>テキヨウ</t>
    </rPh>
    <phoneticPr fontId="2"/>
  </si>
  <si>
    <t>４）この精算書は、会計報告書の明細に添付して提出してください。</t>
    <rPh sb="4" eb="7">
      <t>セイサンショ</t>
    </rPh>
    <phoneticPr fontId="2"/>
  </si>
  <si>
    <t>注意事項</t>
    <rPh sb="0" eb="2">
      <t>チュウイ</t>
    </rPh>
    <rPh sb="2" eb="4">
      <t>ジコウ</t>
    </rPh>
    <phoneticPr fontId="2"/>
  </si>
  <si>
    <t>1）公共交通機関（電車、バスなどの近距離料金）を使用した場合、領収証は必要ありません。</t>
    <phoneticPr fontId="2"/>
  </si>
  <si>
    <t>［　　　　　　　　］ブロック･教区(地区)</t>
    <phoneticPr fontId="2"/>
  </si>
  <si>
    <t>平　成　○　年　度　　会  計  報  告  書（明細№1）</t>
    <rPh sb="0" eb="1">
      <t>ヒラ</t>
    </rPh>
    <rPh sb="2" eb="3">
      <t>シゲル</t>
    </rPh>
    <rPh sb="6" eb="7">
      <t>トシ</t>
    </rPh>
    <rPh sb="8" eb="9">
      <t>タビ</t>
    </rPh>
    <rPh sb="11" eb="12">
      <t>カイ</t>
    </rPh>
    <rPh sb="14" eb="15">
      <t>ケイ</t>
    </rPh>
    <rPh sb="17" eb="18">
      <t>ホウ</t>
    </rPh>
    <rPh sb="20" eb="21">
      <t>コク</t>
    </rPh>
    <rPh sb="23" eb="24">
      <t>ショ</t>
    </rPh>
    <rPh sb="25" eb="27">
      <t>メイサイ</t>
    </rPh>
    <phoneticPr fontId="2"/>
  </si>
  <si>
    <t>平　成　○　年　度　　会  計  報  告  書（明細№2）</t>
    <rPh sb="0" eb="1">
      <t>ヒラ</t>
    </rPh>
    <rPh sb="2" eb="3">
      <t>シゲル</t>
    </rPh>
    <rPh sb="6" eb="7">
      <t>トシ</t>
    </rPh>
    <rPh sb="8" eb="9">
      <t>タビ</t>
    </rPh>
    <rPh sb="11" eb="12">
      <t>カイ</t>
    </rPh>
    <rPh sb="14" eb="15">
      <t>ケイ</t>
    </rPh>
    <rPh sb="17" eb="18">
      <t>ホウ</t>
    </rPh>
    <rPh sb="20" eb="21">
      <t>コク</t>
    </rPh>
    <rPh sb="23" eb="24">
      <t>ショ</t>
    </rPh>
    <rPh sb="25" eb="27">
      <t>メイサイ</t>
    </rPh>
    <phoneticPr fontId="2"/>
  </si>
  <si>
    <t>科    目</t>
    <rPh sb="0" eb="1">
      <t>カ</t>
    </rPh>
    <rPh sb="5" eb="6">
      <t>メ</t>
    </rPh>
    <phoneticPr fontId="2"/>
  </si>
  <si>
    <t>摘               要</t>
    <rPh sb="0" eb="1">
      <t>テキ</t>
    </rPh>
    <rPh sb="16" eb="17">
      <t>ヨウ</t>
    </rPh>
    <phoneticPr fontId="2"/>
  </si>
  <si>
    <t>入  金</t>
    <rPh sb="0" eb="1">
      <t>イリ</t>
    </rPh>
    <rPh sb="3" eb="4">
      <t>キン</t>
    </rPh>
    <phoneticPr fontId="2"/>
  </si>
  <si>
    <t>出  金</t>
    <rPh sb="0" eb="1">
      <t>デ</t>
    </rPh>
    <rPh sb="3" eb="4">
      <t>キン</t>
    </rPh>
    <phoneticPr fontId="2"/>
  </si>
  <si>
    <t>残  高</t>
    <rPh sb="0" eb="1">
      <t>ザン</t>
    </rPh>
    <rPh sb="3" eb="4">
      <t>コウ</t>
    </rPh>
    <phoneticPr fontId="2"/>
  </si>
  <si>
    <t>年</t>
    <rPh sb="0" eb="1">
      <t>ネン</t>
    </rPh>
    <phoneticPr fontId="2"/>
  </si>
  <si>
    <t>月</t>
    <rPh sb="0" eb="1">
      <t>ガツ</t>
    </rPh>
    <phoneticPr fontId="2"/>
  </si>
  <si>
    <t>日</t>
    <rPh sb="0" eb="1">
      <t>ニチ</t>
    </rPh>
    <phoneticPr fontId="2"/>
  </si>
  <si>
    <t>合                                 計</t>
    <rPh sb="0" eb="1">
      <t>ゴウ</t>
    </rPh>
    <rPh sb="34" eb="35">
      <t>ケイ</t>
    </rPh>
    <phoneticPr fontId="2"/>
  </si>
  <si>
    <t>領収証貼り付け用紙</t>
    <rPh sb="0" eb="3">
      <t>リョウシュウショウ</t>
    </rPh>
    <rPh sb="3" eb="4">
      <t>ハ</t>
    </rPh>
    <rPh sb="5" eb="6">
      <t>ツ</t>
    </rPh>
    <rPh sb="7" eb="9">
      <t>ヨウシ</t>
    </rPh>
    <phoneticPr fontId="2"/>
  </si>
  <si>
    <t xml:space="preserve">         教　　区</t>
    <rPh sb="9" eb="10">
      <t>キョウ</t>
    </rPh>
    <rPh sb="12" eb="13">
      <t>ク</t>
    </rPh>
    <phoneticPr fontId="2"/>
  </si>
  <si>
    <t>ブロック</t>
    <phoneticPr fontId="2"/>
  </si>
  <si>
    <t>ｺｰﾄﾞ</t>
    <phoneticPr fontId="2"/>
  </si>
  <si>
    <t>処理日</t>
    <rPh sb="0" eb="2">
      <t>ショリ</t>
    </rPh>
    <rPh sb="2" eb="3">
      <t>ビ</t>
    </rPh>
    <phoneticPr fontId="2"/>
  </si>
  <si>
    <t>購入者印</t>
    <phoneticPr fontId="2"/>
  </si>
  <si>
    <t>№</t>
    <phoneticPr fontId="2"/>
  </si>
  <si>
    <t>～</t>
    <phoneticPr fontId="2"/>
  </si>
  <si>
    <t>部　門</t>
    <rPh sb="0" eb="1">
      <t>ブ</t>
    </rPh>
    <rPh sb="2" eb="3">
      <t>モン</t>
    </rPh>
    <phoneticPr fontId="2"/>
  </si>
  <si>
    <t>ブロック</t>
    <phoneticPr fontId="2"/>
  </si>
  <si>
    <t>教　区</t>
    <rPh sb="0" eb="1">
      <t>キョウ</t>
    </rPh>
    <rPh sb="2" eb="3">
      <t>ク</t>
    </rPh>
    <phoneticPr fontId="2"/>
  </si>
  <si>
    <t>旅費交通費精算書</t>
    <rPh sb="0" eb="2">
      <t>リョヒ</t>
    </rPh>
    <rPh sb="2" eb="4">
      <t>コウツウ</t>
    </rPh>
    <rPh sb="4" eb="5">
      <t>ヒ</t>
    </rPh>
    <phoneticPr fontId="2"/>
  </si>
  <si>
    <t>/</t>
    <phoneticPr fontId="2"/>
  </si>
  <si>
    <r>
      <t xml:space="preserve">開催場所
</t>
    </r>
    <r>
      <rPr>
        <sz val="9"/>
        <rFont val="ＭＳ Ｐゴシック"/>
        <family val="3"/>
        <charset val="128"/>
      </rPr>
      <t>(又は出張先)</t>
    </r>
    <rPh sb="0" eb="2">
      <t>カイサイ</t>
    </rPh>
    <rPh sb="2" eb="4">
      <t>バショ</t>
    </rPh>
    <rPh sb="6" eb="7">
      <t>マタ</t>
    </rPh>
    <rPh sb="8" eb="10">
      <t>シュッチョウ</t>
    </rPh>
    <rPh sb="10" eb="11">
      <t>サキ</t>
    </rPh>
    <phoneticPr fontId="2"/>
  </si>
  <si>
    <r>
      <t xml:space="preserve">行事名
</t>
    </r>
    <r>
      <rPr>
        <sz val="9"/>
        <rFont val="ＭＳ Ｐゴシック"/>
        <family val="3"/>
        <charset val="128"/>
      </rPr>
      <t>(又は目的)</t>
    </r>
    <rPh sb="0" eb="2">
      <t>ギョウジ</t>
    </rPh>
    <rPh sb="2" eb="3">
      <t>メイ</t>
    </rPh>
    <rPh sb="5" eb="6">
      <t>マタ</t>
    </rPh>
    <rPh sb="7" eb="9">
      <t>モクテキ</t>
    </rPh>
    <phoneticPr fontId="2"/>
  </si>
  <si>
    <t>実施日</t>
    <rPh sb="0" eb="2">
      <t>ジッシ</t>
    </rPh>
    <rPh sb="2" eb="3">
      <t>ヒ</t>
    </rPh>
    <phoneticPr fontId="2"/>
  </si>
  <si>
    <t>利用区間</t>
    <rPh sb="0" eb="2">
      <t>リヨウ</t>
    </rPh>
    <rPh sb="2" eb="4">
      <t>クカン</t>
    </rPh>
    <phoneticPr fontId="2"/>
  </si>
  <si>
    <t>出発地</t>
    <rPh sb="0" eb="3">
      <t>シュッパツチ</t>
    </rPh>
    <phoneticPr fontId="2"/>
  </si>
  <si>
    <t>目的地</t>
  </si>
  <si>
    <t>支給額</t>
    <rPh sb="0" eb="3">
      <t>シキュウガク</t>
    </rPh>
    <phoneticPr fontId="2"/>
  </si>
  <si>
    <t>利用</t>
    <rPh sb="0" eb="2">
      <t>リヨウ</t>
    </rPh>
    <phoneticPr fontId="2"/>
  </si>
  <si>
    <t>印</t>
    <rPh sb="0" eb="1">
      <t>シルシ</t>
    </rPh>
    <phoneticPr fontId="2"/>
  </si>
  <si>
    <t>/</t>
    <phoneticPr fontId="2"/>
  </si>
  <si>
    <t>～</t>
    <phoneticPr fontId="2"/>
  </si>
  <si>
    <t>精算者氏名</t>
    <rPh sb="0" eb="2">
      <t>セイサン</t>
    </rPh>
    <rPh sb="2" eb="3">
      <t>シャ</t>
    </rPh>
    <rPh sb="3" eb="5">
      <t>シメイ</t>
    </rPh>
    <phoneticPr fontId="2"/>
  </si>
  <si>
    <t>会計担当印</t>
    <rPh sb="0" eb="2">
      <t>カイケイ</t>
    </rPh>
    <rPh sb="2" eb="4">
      <t>タントウ</t>
    </rPh>
    <rPh sb="4" eb="5">
      <t>シルシ</t>
    </rPh>
    <phoneticPr fontId="2"/>
  </si>
  <si>
    <t>議長・部長印</t>
    <rPh sb="0" eb="2">
      <t>ギチョウ</t>
    </rPh>
    <rPh sb="3" eb="5">
      <t>ブチョウ</t>
    </rPh>
    <rPh sb="5" eb="6">
      <t>シルシ</t>
    </rPh>
    <phoneticPr fontId="2"/>
  </si>
  <si>
    <t>■注意事項</t>
    <rPh sb="1" eb="3">
      <t>チュウイ</t>
    </rPh>
    <rPh sb="3" eb="5">
      <t>ジコウ</t>
    </rPh>
    <phoneticPr fontId="2"/>
  </si>
  <si>
    <t>公共交通機関（電車、バスなどの近距離料金）を使用した場合、領収証は必要ありません。</t>
  </si>
  <si>
    <t>２）</t>
    <phoneticPr fontId="2"/>
  </si>
  <si>
    <t>３）</t>
    <phoneticPr fontId="2"/>
  </si>
  <si>
    <t>４）</t>
    <phoneticPr fontId="2"/>
  </si>
  <si>
    <t>５）</t>
    <phoneticPr fontId="2"/>
  </si>
  <si>
    <t>この精算書は、会計報告書の明細に添付して提出してください。</t>
    <phoneticPr fontId="2"/>
  </si>
  <si>
    <t>１）</t>
    <phoneticPr fontId="2"/>
  </si>
  <si>
    <t>個人の領収印は必ず押してください。</t>
    <phoneticPr fontId="2"/>
  </si>
  <si>
    <t>夜行バス、新幹線類（特急・急行・指定料金を含む）、飛行機、タクシーは領収証が必要です。</t>
    <rPh sb="8" eb="9">
      <t>ルイ</t>
    </rPh>
    <phoneticPr fontId="2"/>
  </si>
  <si>
    <t>自家用車等の車両を使用した場合のガソリン代、高速代は、領収証が必要です。(特例は年度規定に順ずる）</t>
    <phoneticPr fontId="2"/>
  </si>
  <si>
    <t>※貼り付けスペースが足りない場合は裏面に貼り付けて下さい。</t>
    <rPh sb="1" eb="2">
      <t>ハ</t>
    </rPh>
    <rPh sb="3" eb="4">
      <t>ツ</t>
    </rPh>
    <rPh sb="10" eb="11">
      <t>タ</t>
    </rPh>
    <rPh sb="14" eb="16">
      <t>バアイ</t>
    </rPh>
    <rPh sb="17" eb="19">
      <t>リメン</t>
    </rPh>
    <rPh sb="20" eb="21">
      <t>ハ</t>
    </rPh>
    <rPh sb="22" eb="23">
      <t>ツ</t>
    </rPh>
    <rPh sb="25" eb="26">
      <t>クダ</t>
    </rPh>
    <phoneticPr fontId="2"/>
  </si>
  <si>
    <t>備　考
（領収者）</t>
    <rPh sb="0" eb="1">
      <t>ソナエ</t>
    </rPh>
    <rPh sb="2" eb="3">
      <t>コウ</t>
    </rPh>
    <rPh sb="5" eb="7">
      <t>リョウシュウ</t>
    </rPh>
    <rPh sb="7" eb="8">
      <t>シャ</t>
    </rPh>
    <phoneticPr fontId="2"/>
  </si>
  <si>
    <t>ｺｰﾄﾞ</t>
    <phoneticPr fontId="2"/>
  </si>
  <si>
    <t>№</t>
    <phoneticPr fontId="2"/>
  </si>
  <si>
    <t>目的</t>
    <rPh sb="0" eb="2">
      <t>モクテキ</t>
    </rPh>
    <phoneticPr fontId="2"/>
  </si>
  <si>
    <t>月分</t>
    <rPh sb="0" eb="1">
      <t>ガツ</t>
    </rPh>
    <rPh sb="1" eb="2">
      <t>ブン</t>
    </rPh>
    <phoneticPr fontId="2"/>
  </si>
  <si>
    <t>行き先</t>
    <rPh sb="0" eb="3">
      <t>ユキサキ</t>
    </rPh>
    <phoneticPr fontId="2"/>
  </si>
  <si>
    <t>●交通費の詳細（交通機関毎の料金）は以下の通りです。</t>
    <rPh sb="1" eb="4">
      <t>コウツウヒ</t>
    </rPh>
    <rPh sb="5" eb="7">
      <t>ショウサイ</t>
    </rPh>
    <rPh sb="18" eb="20">
      <t>イカ</t>
    </rPh>
    <rPh sb="21" eb="22">
      <t>トオ</t>
    </rPh>
    <phoneticPr fontId="2"/>
  </si>
  <si>
    <t>円</t>
    <rPh sb="0" eb="1">
      <t>エン</t>
    </rPh>
    <phoneticPr fontId="2"/>
  </si>
  <si>
    <t>到着地</t>
    <rPh sb="0" eb="2">
      <t>トウチャク</t>
    </rPh>
    <rPh sb="2" eb="3">
      <t>チ</t>
    </rPh>
    <phoneticPr fontId="2"/>
  </si>
  <si>
    <t>金額</t>
    <rPh sb="0" eb="2">
      <t>キンガク</t>
    </rPh>
    <phoneticPr fontId="2"/>
  </si>
  <si>
    <t>⇔</t>
    <phoneticPr fontId="2"/>
  </si>
  <si>
    <t>⇔</t>
    <phoneticPr fontId="2"/>
  </si>
  <si>
    <t>②</t>
    <phoneticPr fontId="2"/>
  </si>
  <si>
    <t>⇔</t>
    <phoneticPr fontId="2"/>
  </si>
  <si>
    <t>③</t>
    <phoneticPr fontId="2"/>
  </si>
  <si>
    <t>⇔</t>
    <phoneticPr fontId="2"/>
  </si>
  <si>
    <t>④</t>
    <phoneticPr fontId="2"/>
  </si>
  <si>
    <t>⇔</t>
    <phoneticPr fontId="2"/>
  </si>
  <si>
    <t>①</t>
    <phoneticPr fontId="2"/>
  </si>
  <si>
    <t>⑤</t>
    <phoneticPr fontId="2"/>
  </si>
  <si>
    <t>備品・物品台帳</t>
    <rPh sb="0" eb="2">
      <t>ビヒン</t>
    </rPh>
    <rPh sb="3" eb="5">
      <t>ブッピン</t>
    </rPh>
    <rPh sb="5" eb="7">
      <t>ダイチョウ</t>
    </rPh>
    <phoneticPr fontId="2"/>
  </si>
  <si>
    <t>支払い証明書（領収証がない場合の書類）</t>
    <rPh sb="0" eb="2">
      <t>シハラ</t>
    </rPh>
    <rPh sb="3" eb="5">
      <t>ショウメイ</t>
    </rPh>
    <rPh sb="5" eb="6">
      <t>ショ</t>
    </rPh>
    <rPh sb="7" eb="10">
      <t>リョウシュウショウ</t>
    </rPh>
    <rPh sb="13" eb="15">
      <t>バアイ</t>
    </rPh>
    <rPh sb="16" eb="18">
      <t>ショルイ</t>
    </rPh>
    <phoneticPr fontId="2"/>
  </si>
  <si>
    <t>支払い年月日</t>
    <rPh sb="0" eb="2">
      <t>シハラ</t>
    </rPh>
    <rPh sb="3" eb="6">
      <t>ネンガッピ</t>
    </rPh>
    <phoneticPr fontId="2"/>
  </si>
  <si>
    <t>支払い金額</t>
    <rPh sb="0" eb="2">
      <t>シハラ</t>
    </rPh>
    <rPh sb="3" eb="5">
      <t>キンガク</t>
    </rPh>
    <phoneticPr fontId="2"/>
  </si>
  <si>
    <t>支払い先</t>
    <rPh sb="0" eb="2">
      <t>シハラ</t>
    </rPh>
    <rPh sb="3" eb="4">
      <t>サキ</t>
    </rPh>
    <phoneticPr fontId="2"/>
  </si>
  <si>
    <t>使途内容</t>
    <rPh sb="0" eb="2">
      <t>シト</t>
    </rPh>
    <rPh sb="2" eb="4">
      <t>ナイヨウ</t>
    </rPh>
    <phoneticPr fontId="2"/>
  </si>
  <si>
    <t>領収証がない理由</t>
    <phoneticPr fontId="2"/>
  </si>
  <si>
    <t>支払い先住所
（確認できる場合）</t>
    <rPh sb="0" eb="2">
      <t>シハラ</t>
    </rPh>
    <rPh sb="3" eb="4">
      <t>サキ</t>
    </rPh>
    <rPh sb="4" eb="6">
      <t>ジュウショ</t>
    </rPh>
    <phoneticPr fontId="2"/>
  </si>
  <si>
    <t>　￥</t>
    <phoneticPr fontId="2"/>
  </si>
  <si>
    <r>
      <t xml:space="preserve">〒
</t>
    </r>
    <r>
      <rPr>
        <sz val="10"/>
        <rFont val="ＭＳ Ｐゴシック"/>
        <family val="3"/>
        <charset val="128"/>
      </rPr>
      <t xml:space="preserve">
　　　　　　　　　　　　電話</t>
    </r>
    <r>
      <rPr>
        <sz val="11"/>
        <rFont val="ＭＳ Ｐゴシック"/>
        <family val="3"/>
        <charset val="128"/>
      </rPr>
      <t xml:space="preserve">
</t>
    </r>
    <rPh sb="16" eb="18">
      <t>デンワ</t>
    </rPh>
    <phoneticPr fontId="2"/>
  </si>
  <si>
    <t>品名</t>
    <rPh sb="0" eb="2">
      <t>ヒンメイ</t>
    </rPh>
    <phoneticPr fontId="2"/>
  </si>
  <si>
    <t>個数</t>
    <rPh sb="0" eb="2">
      <t>コスウ</t>
    </rPh>
    <phoneticPr fontId="2"/>
  </si>
  <si>
    <t>購入日</t>
    <rPh sb="0" eb="2">
      <t>コウニュウ</t>
    </rPh>
    <rPh sb="2" eb="3">
      <t>ビ</t>
    </rPh>
    <phoneticPr fontId="2"/>
  </si>
  <si>
    <t>担当</t>
    <rPh sb="0" eb="2">
      <t>タントウ</t>
    </rPh>
    <phoneticPr fontId="2"/>
  </si>
  <si>
    <t>備考(購入先や奉納者等)</t>
    <rPh sb="0" eb="2">
      <t>ビコウ</t>
    </rPh>
    <rPh sb="3" eb="5">
      <t>コウニュウ</t>
    </rPh>
    <rPh sb="5" eb="6">
      <t>サキ</t>
    </rPh>
    <rPh sb="7" eb="9">
      <t>ホウノウ</t>
    </rPh>
    <rPh sb="9" eb="10">
      <t>シャ</t>
    </rPh>
    <rPh sb="10" eb="11">
      <t>ナド</t>
    </rPh>
    <phoneticPr fontId="2"/>
  </si>
  <si>
    <t>その他</t>
  </si>
  <si>
    <t>会議費</t>
  </si>
  <si>
    <t>行事費</t>
  </si>
  <si>
    <t>旅費交通費</t>
  </si>
  <si>
    <t>通信費</t>
  </si>
  <si>
    <t>物品購入費</t>
  </si>
  <si>
    <t>本部助成金</t>
  </si>
  <si>
    <t>会費収入</t>
  </si>
  <si>
    <t>感謝、芳志等</t>
  </si>
  <si>
    <t>受取利息</t>
  </si>
  <si>
    <t>1/7班長会</t>
    <rPh sb="3" eb="6">
      <t>ハンチョウカイ</t>
    </rPh>
    <phoneticPr fontId="2"/>
  </si>
  <si>
    <t>1/27班長研修会</t>
    <rPh sb="4" eb="6">
      <t>ハンチョウ</t>
    </rPh>
    <rPh sb="6" eb="9">
      <t>ケンシュウカイ</t>
    </rPh>
    <phoneticPr fontId="2"/>
  </si>
  <si>
    <t>○○下見</t>
    <rPh sb="2" eb="4">
      <t>シタミ</t>
    </rPh>
    <phoneticPr fontId="2"/>
  </si>
  <si>
    <t>コピー代（＠５×20部）</t>
    <rPh sb="3" eb="4">
      <t>ダイ</t>
    </rPh>
    <rPh sb="10" eb="11">
      <t>ブ</t>
    </rPh>
    <phoneticPr fontId="2"/>
  </si>
  <si>
    <t>昼食代（＠800×30名）</t>
    <rPh sb="0" eb="2">
      <t>チュウショク</t>
    </rPh>
    <rPh sb="2" eb="3">
      <t>ダイ</t>
    </rPh>
    <rPh sb="11" eb="12">
      <t>メイ</t>
    </rPh>
    <phoneticPr fontId="2"/>
  </si>
  <si>
    <t>はがき（＠50×30枚）</t>
    <rPh sb="10" eb="11">
      <t>マイ</t>
    </rPh>
    <phoneticPr fontId="2"/>
  </si>
  <si>
    <t>50,000円のうち25,000円を助成</t>
    <rPh sb="6" eb="7">
      <t>エン</t>
    </rPh>
    <rPh sb="16" eb="17">
      <t>エン</t>
    </rPh>
    <rPh sb="18" eb="20">
      <t>ジョセイ</t>
    </rPh>
    <phoneticPr fontId="2"/>
  </si>
  <si>
    <t>前期分</t>
    <rPh sb="0" eb="2">
      <t>ゼンキ</t>
    </rPh>
    <rPh sb="2" eb="3">
      <t>ブン</t>
    </rPh>
    <phoneticPr fontId="2"/>
  </si>
  <si>
    <t>7/20鼓笛合宿</t>
    <rPh sb="4" eb="6">
      <t>コテキ</t>
    </rPh>
    <rPh sb="6" eb="8">
      <t>ガッシュク</t>
    </rPh>
    <phoneticPr fontId="2"/>
  </si>
  <si>
    <t>参加費（＠500×30名）</t>
    <rPh sb="0" eb="3">
      <t>サンカヒ</t>
    </rPh>
    <rPh sb="11" eb="12">
      <t>メイ</t>
    </rPh>
    <phoneticPr fontId="2"/>
  </si>
  <si>
    <t>銀行引出手数料</t>
    <rPh sb="0" eb="2">
      <t>ギンコウ</t>
    </rPh>
    <rPh sb="2" eb="4">
      <t>ヒキダシ</t>
    </rPh>
    <rPh sb="4" eb="7">
      <t>テスウリョウ</t>
    </rPh>
    <phoneticPr fontId="2"/>
  </si>
  <si>
    <t>楽器購入</t>
    <rPh sb="0" eb="2">
      <t>ガッキ</t>
    </rPh>
    <rPh sb="2" eb="4">
      <t>コウニュウ</t>
    </rPh>
    <phoneticPr fontId="2"/>
  </si>
  <si>
    <t>9/22.23合同青年会</t>
    <rPh sb="7" eb="9">
      <t>ゴウドウ</t>
    </rPh>
    <rPh sb="9" eb="11">
      <t>セイネン</t>
    </rPh>
    <rPh sb="11" eb="12">
      <t>カイ</t>
    </rPh>
    <phoneticPr fontId="2"/>
  </si>
  <si>
    <t>秋季大祭鼓笛隊　芳志</t>
    <rPh sb="0" eb="2">
      <t>シュウキ</t>
    </rPh>
    <rPh sb="2" eb="4">
      <t>タイサイ</t>
    </rPh>
    <rPh sb="4" eb="6">
      <t>コテキ</t>
    </rPh>
    <rPh sb="6" eb="7">
      <t>タイ</t>
    </rPh>
    <rPh sb="8" eb="10">
      <t>ホウシ</t>
    </rPh>
    <phoneticPr fontId="2"/>
  </si>
  <si>
    <t>２５ 年</t>
    <rPh sb="3" eb="4">
      <t>ネン</t>
    </rPh>
    <phoneticPr fontId="2"/>
  </si>
  <si>
    <t>12/23お楽しみ会</t>
    <rPh sb="6" eb="7">
      <t>タノ</t>
    </rPh>
    <rPh sb="9" eb="10">
      <t>カイ</t>
    </rPh>
    <phoneticPr fontId="2"/>
  </si>
  <si>
    <t>画用紙（＠５０×２０枚）</t>
    <rPh sb="0" eb="3">
      <t>ガヨウシ</t>
    </rPh>
    <rPh sb="10" eb="11">
      <t>マイ</t>
    </rPh>
    <phoneticPr fontId="2"/>
  </si>
  <si>
    <t>ガソリン代（○○部長）</t>
    <rPh sb="4" eb="5">
      <t>ダイ</t>
    </rPh>
    <rPh sb="8" eb="10">
      <t>ブチョウ</t>
    </rPh>
    <phoneticPr fontId="2"/>
  </si>
  <si>
    <t>はがき代（＠50×30枚）</t>
    <rPh sb="3" eb="4">
      <t>ダイ</t>
    </rPh>
    <rPh sb="11" eb="12">
      <t>マイ</t>
    </rPh>
    <phoneticPr fontId="2"/>
  </si>
  <si>
    <t>（別紙精算書）</t>
    <rPh sb="1" eb="3">
      <t>ベッシ</t>
    </rPh>
    <rPh sb="3" eb="6">
      <t>セイサンショ</t>
    </rPh>
    <phoneticPr fontId="2"/>
  </si>
  <si>
    <t>合同女子青年会</t>
    <rPh sb="0" eb="2">
      <t>ゴウドウ</t>
    </rPh>
    <rPh sb="2" eb="4">
      <t>ジョシ</t>
    </rPh>
    <rPh sb="4" eb="6">
      <t>セイネン</t>
    </rPh>
    <rPh sb="6" eb="7">
      <t>カイ</t>
    </rPh>
    <phoneticPr fontId="2"/>
  </si>
  <si>
    <t>　　年</t>
    <rPh sb="2" eb="3">
      <t>ネン</t>
    </rPh>
    <phoneticPr fontId="2"/>
  </si>
  <si>
    <t>　　　年</t>
    <rPh sb="3" eb="4">
      <t>ネン</t>
    </rPh>
    <phoneticPr fontId="2"/>
  </si>
  <si>
    <t>　　 年</t>
    <rPh sb="3" eb="4">
      <t>ネン</t>
    </rPh>
    <phoneticPr fontId="2"/>
  </si>
  <si>
    <t>○○部長立替金</t>
    <rPh sb="2" eb="4">
      <t>ブチョウ</t>
    </rPh>
    <rPh sb="4" eb="6">
      <t>タテカエ</t>
    </rPh>
    <rPh sb="6" eb="7">
      <t>キン</t>
    </rPh>
    <phoneticPr fontId="2"/>
  </si>
  <si>
    <t>６/23お楽しみ会</t>
    <rPh sb="5" eb="6">
      <t>タノ</t>
    </rPh>
    <rPh sb="8" eb="9">
      <t>カイ</t>
    </rPh>
    <phoneticPr fontId="2"/>
  </si>
  <si>
    <t>８/10運動会</t>
    <rPh sb="4" eb="7">
      <t>ウンドウカイ</t>
    </rPh>
    <phoneticPr fontId="2"/>
  </si>
  <si>
    <t>8/10動会</t>
    <rPh sb="4" eb="5">
      <t>ドウ</t>
    </rPh>
    <rPh sb="5" eb="6">
      <t>カイ</t>
    </rPh>
    <phoneticPr fontId="2"/>
  </si>
  <si>
    <t>奉仕ジャンパー（６着）</t>
    <rPh sb="0" eb="2">
      <t>ホウシ</t>
    </rPh>
    <rPh sb="9" eb="10">
      <t>チャク</t>
    </rPh>
    <phoneticPr fontId="2"/>
  </si>
  <si>
    <t>３万円のうち１万5千円を助成</t>
    <rPh sb="1" eb="3">
      <t>マンエン</t>
    </rPh>
    <rPh sb="7" eb="8">
      <t>マン</t>
    </rPh>
    <rPh sb="9" eb="11">
      <t>センエン</t>
    </rPh>
    <rPh sb="12" eb="14">
      <t>ジョセイ</t>
    </rPh>
    <phoneticPr fontId="2"/>
  </si>
  <si>
    <t>○○部長立替金返金</t>
    <rPh sb="2" eb="4">
      <t>ブチョウ</t>
    </rPh>
    <rPh sb="4" eb="6">
      <t>タテカエ</t>
    </rPh>
    <rPh sb="6" eb="7">
      <t>キン</t>
    </rPh>
    <rPh sb="7" eb="9">
      <t>ヘンキン</t>
    </rPh>
    <phoneticPr fontId="2"/>
  </si>
  <si>
    <t>№</t>
    <phoneticPr fontId="2"/>
  </si>
  <si>
    <t>ｺｰﾄﾞ</t>
    <phoneticPr fontId="2"/>
  </si>
  <si>
    <t>前年度繰越金</t>
  </si>
  <si>
    <t>ハガキ代(@50×40枚)</t>
    <rPh sb="3" eb="4">
      <t>ダイ</t>
    </rPh>
    <rPh sb="11" eb="12">
      <t>マイ</t>
    </rPh>
    <phoneticPr fontId="2"/>
  </si>
  <si>
    <t>班長会</t>
    <rPh sb="0" eb="2">
      <t>ハンチョウ</t>
    </rPh>
    <rPh sb="2" eb="3">
      <t>カイ</t>
    </rPh>
    <phoneticPr fontId="2"/>
  </si>
  <si>
    <t>資料コピー代（＠5×20枚）</t>
    <rPh sb="0" eb="2">
      <t>シリョウ</t>
    </rPh>
    <rPh sb="5" eb="6">
      <t>ダイ</t>
    </rPh>
    <rPh sb="12" eb="13">
      <t>マイ</t>
    </rPh>
    <phoneticPr fontId="2"/>
  </si>
  <si>
    <t>（1/29）班長研修会</t>
    <rPh sb="6" eb="8">
      <t>ハンチョウ</t>
    </rPh>
    <rPh sb="8" eb="11">
      <t>ケンシュウカイ</t>
    </rPh>
    <phoneticPr fontId="2"/>
  </si>
  <si>
    <t>コピー代（＠5×100枚）</t>
    <rPh sb="3" eb="4">
      <t>ダイ</t>
    </rPh>
    <rPh sb="11" eb="12">
      <t>マイ</t>
    </rPh>
    <phoneticPr fontId="2"/>
  </si>
  <si>
    <r>
      <t>備品代（画用紙・マジック他）</t>
    </r>
    <r>
      <rPr>
        <sz val="10"/>
        <color indexed="17"/>
        <rFont val="ＭＳ Ｐゴシック"/>
        <family val="3"/>
        <charset val="128"/>
      </rPr>
      <t>2枚</t>
    </r>
    <rPh sb="0" eb="2">
      <t>ビヒン</t>
    </rPh>
    <rPh sb="2" eb="3">
      <t>ダイ</t>
    </rPh>
    <rPh sb="4" eb="7">
      <t>ガヨウシ</t>
    </rPh>
    <rPh sb="12" eb="13">
      <t>ホカ</t>
    </rPh>
    <rPh sb="15" eb="16">
      <t>マイ</t>
    </rPh>
    <phoneticPr fontId="2"/>
  </si>
  <si>
    <t>飲食代（18名×＠630）</t>
    <rPh sb="0" eb="3">
      <t>インショクダイ</t>
    </rPh>
    <rPh sb="6" eb="7">
      <t>メイ</t>
    </rPh>
    <phoneticPr fontId="2"/>
  </si>
  <si>
    <t>講師お土産代</t>
    <rPh sb="0" eb="2">
      <t>コウシ</t>
    </rPh>
    <rPh sb="3" eb="5">
      <t>ミヤゲ</t>
    </rPh>
    <rPh sb="5" eb="6">
      <t>ダイ</t>
    </rPh>
    <phoneticPr fontId="2"/>
  </si>
  <si>
    <t>第73回太陽精神碑建立記念祭鼓笛隊　芳志</t>
    <rPh sb="18" eb="20">
      <t>ホウシ</t>
    </rPh>
    <phoneticPr fontId="2"/>
  </si>
  <si>
    <t>鼓笛隊会計へ</t>
  </si>
  <si>
    <t>参加費（6名×@500）</t>
    <rPh sb="0" eb="2">
      <t>サンカ</t>
    </rPh>
    <rPh sb="2" eb="3">
      <t>ヒ</t>
    </rPh>
    <rPh sb="5" eb="6">
      <t>メイ</t>
    </rPh>
    <phoneticPr fontId="2"/>
  </si>
  <si>
    <t>奉仕ジャンパー購入（15着）</t>
    <rPh sb="0" eb="2">
      <t>ホウシ</t>
    </rPh>
    <rPh sb="7" eb="9">
      <t>コウニュウ</t>
    </rPh>
    <rPh sb="12" eb="13">
      <t>チャク</t>
    </rPh>
    <phoneticPr fontId="2"/>
  </si>
  <si>
    <t>（60,000円の内30,000円を助成より）</t>
    <rPh sb="7" eb="8">
      <t>エン</t>
    </rPh>
    <rPh sb="9" eb="10">
      <t>ウチ</t>
    </rPh>
    <rPh sb="16" eb="17">
      <t>エン</t>
    </rPh>
    <rPh sb="18" eb="20">
      <t>ジョセイ</t>
    </rPh>
    <phoneticPr fontId="2"/>
  </si>
  <si>
    <t>飲食代（8名）（4,500円のうち4,000円を助成より）</t>
    <rPh sb="0" eb="2">
      <t>インショク</t>
    </rPh>
    <rPh sb="2" eb="3">
      <t>ダイ</t>
    </rPh>
    <rPh sb="5" eb="6">
      <t>メイ</t>
    </rPh>
    <rPh sb="13" eb="14">
      <t>エン</t>
    </rPh>
    <rPh sb="22" eb="23">
      <t>エン</t>
    </rPh>
    <rPh sb="24" eb="26">
      <t>ジョセイ</t>
    </rPh>
    <phoneticPr fontId="2"/>
  </si>
  <si>
    <t>銀行引出手数料</t>
    <rPh sb="0" eb="2">
      <t>ギンコウ</t>
    </rPh>
    <rPh sb="2" eb="3">
      <t>ヒ</t>
    </rPh>
    <rPh sb="3" eb="4">
      <t>ダ</t>
    </rPh>
    <rPh sb="4" eb="7">
      <t>テスウリョウ</t>
    </rPh>
    <phoneticPr fontId="2"/>
  </si>
  <si>
    <t>講座当番月リハ</t>
    <rPh sb="0" eb="2">
      <t>コウザ</t>
    </rPh>
    <rPh sb="2" eb="4">
      <t>トウバン</t>
    </rPh>
    <rPh sb="4" eb="5">
      <t>ヅキ</t>
    </rPh>
    <phoneticPr fontId="2"/>
  </si>
  <si>
    <t>コピー代（＠5×400枚）</t>
    <rPh sb="3" eb="4">
      <t>ダイ</t>
    </rPh>
    <rPh sb="11" eb="12">
      <t>マイ</t>
    </rPh>
    <phoneticPr fontId="2"/>
  </si>
  <si>
    <t>飲食代（14名）</t>
    <rPh sb="0" eb="3">
      <t>インショクダイ</t>
    </rPh>
    <rPh sb="6" eb="7">
      <t>メイ</t>
    </rPh>
    <phoneticPr fontId="2"/>
  </si>
  <si>
    <t>講座当番月</t>
    <rPh sb="0" eb="2">
      <t>コウザ</t>
    </rPh>
    <rPh sb="2" eb="4">
      <t>トウバン</t>
    </rPh>
    <rPh sb="4" eb="5">
      <t>ヅキ</t>
    </rPh>
    <phoneticPr fontId="2"/>
  </si>
  <si>
    <r>
      <t>備品代（40名）</t>
    </r>
    <r>
      <rPr>
        <sz val="10"/>
        <color indexed="17"/>
        <rFont val="ＭＳ Ｐゴシック"/>
        <family val="3"/>
        <charset val="128"/>
      </rPr>
      <t>2枚</t>
    </r>
    <rPh sb="0" eb="2">
      <t>ビヒン</t>
    </rPh>
    <rPh sb="2" eb="3">
      <t>ダイ</t>
    </rPh>
    <rPh sb="6" eb="7">
      <t>メイ</t>
    </rPh>
    <rPh sb="9" eb="10">
      <t>マイ</t>
    </rPh>
    <phoneticPr fontId="2"/>
  </si>
  <si>
    <t>みずほ銀行</t>
    <rPh sb="3" eb="5">
      <t>ギンコウ</t>
    </rPh>
    <phoneticPr fontId="2"/>
  </si>
  <si>
    <t>教区祭　鼓笛隊参加</t>
    <rPh sb="0" eb="2">
      <t>キョウク</t>
    </rPh>
    <rPh sb="2" eb="3">
      <t>サイ</t>
    </rPh>
    <rPh sb="4" eb="7">
      <t>コテキタイ</t>
    </rPh>
    <rPh sb="7" eb="9">
      <t>サンカ</t>
    </rPh>
    <phoneticPr fontId="2"/>
  </si>
  <si>
    <t>飲食代（28名）</t>
    <rPh sb="0" eb="3">
      <t>インショクダイ</t>
    </rPh>
    <rPh sb="6" eb="7">
      <t>メイ</t>
    </rPh>
    <phoneticPr fontId="2"/>
  </si>
  <si>
    <t>備品代（虫除けほか）</t>
    <rPh sb="0" eb="2">
      <t>ビヒン</t>
    </rPh>
    <rPh sb="2" eb="3">
      <t>ダイ</t>
    </rPh>
    <rPh sb="4" eb="6">
      <t>ムシヨ</t>
    </rPh>
    <phoneticPr fontId="2"/>
  </si>
  <si>
    <t>〈以下余白〉</t>
    <rPh sb="1" eb="3">
      <t>イカ</t>
    </rPh>
    <rPh sb="3" eb="5">
      <t>ヨハク</t>
    </rPh>
    <phoneticPr fontId="2"/>
  </si>
  <si>
    <t>教区供養会（教区勉強会）</t>
    <rPh sb="0" eb="2">
      <t>キョウク</t>
    </rPh>
    <rPh sb="2" eb="4">
      <t>クヨウ</t>
    </rPh>
    <rPh sb="4" eb="5">
      <t>カイ</t>
    </rPh>
    <rPh sb="6" eb="8">
      <t>キョウク</t>
    </rPh>
    <rPh sb="8" eb="10">
      <t>ベンキョウ</t>
    </rPh>
    <rPh sb="10" eb="11">
      <t>カイ</t>
    </rPh>
    <phoneticPr fontId="2"/>
  </si>
  <si>
    <t>お給仕品（お酒、海産物ほか）</t>
    <rPh sb="1" eb="3">
      <t>キュウジ</t>
    </rPh>
    <rPh sb="3" eb="4">
      <t>ヒン</t>
    </rPh>
    <rPh sb="6" eb="7">
      <t>サケ</t>
    </rPh>
    <rPh sb="8" eb="11">
      <t>カイサンブツ</t>
    </rPh>
    <phoneticPr fontId="2"/>
  </si>
  <si>
    <t>御生誕祭</t>
    <rPh sb="0" eb="1">
      <t>ゴ</t>
    </rPh>
    <rPh sb="1" eb="3">
      <t>セイタン</t>
    </rPh>
    <rPh sb="3" eb="4">
      <t>サイ</t>
    </rPh>
    <phoneticPr fontId="2"/>
  </si>
  <si>
    <t>奉仕者うどん代（18名×＠100）</t>
    <rPh sb="0" eb="3">
      <t>ホウシシャ</t>
    </rPh>
    <rPh sb="6" eb="7">
      <t>ダイ</t>
    </rPh>
    <rPh sb="10" eb="11">
      <t>メイ</t>
    </rPh>
    <phoneticPr fontId="2"/>
  </si>
  <si>
    <t>秋季大祭奉仕</t>
    <rPh sb="0" eb="2">
      <t>シュウキ</t>
    </rPh>
    <rPh sb="2" eb="4">
      <t>タイサイ</t>
    </rPh>
    <rPh sb="4" eb="6">
      <t>ホウシ</t>
    </rPh>
    <phoneticPr fontId="2"/>
  </si>
  <si>
    <t>備品代 軍手40双</t>
    <rPh sb="0" eb="2">
      <t>ビヒン</t>
    </rPh>
    <rPh sb="2" eb="3">
      <t>ダイ</t>
    </rPh>
    <rPh sb="4" eb="6">
      <t>グンテ</t>
    </rPh>
    <rPh sb="8" eb="9">
      <t>ソウ</t>
    </rPh>
    <phoneticPr fontId="2"/>
  </si>
  <si>
    <t>【出納帳　記入例】</t>
    <rPh sb="1" eb="4">
      <t>スイトウチョウ</t>
    </rPh>
    <rPh sb="5" eb="7">
      <t>キニュウ</t>
    </rPh>
    <rPh sb="7" eb="8">
      <t>レイ</t>
    </rPh>
    <phoneticPr fontId="2"/>
  </si>
  <si>
    <t>［　　　　　　　］教区(地区)</t>
    <rPh sb="9" eb="11">
      <t>キョウク</t>
    </rPh>
    <rPh sb="12" eb="14">
      <t>チク</t>
    </rPh>
    <phoneticPr fontId="2"/>
  </si>
  <si>
    <t>鼓笛隊</t>
    <phoneticPr fontId="2"/>
  </si>
  <si>
    <t>飲食代（10名）</t>
    <rPh sb="0" eb="2">
      <t>インショク</t>
    </rPh>
    <rPh sb="2" eb="3">
      <t>ダイ</t>
    </rPh>
    <rPh sb="3" eb="4">
      <t>チャダイ</t>
    </rPh>
    <rPh sb="6" eb="7">
      <t>メイ</t>
    </rPh>
    <phoneticPr fontId="2"/>
  </si>
  <si>
    <t xml:space="preserve"> </t>
  </si>
  <si>
    <t>三役打ち合わせ</t>
    <rPh sb="0" eb="2">
      <t>サンヤク</t>
    </rPh>
    <rPh sb="2" eb="3">
      <t>ウ</t>
    </rPh>
    <rPh sb="4" eb="5">
      <t>ア</t>
    </rPh>
    <phoneticPr fontId="2"/>
  </si>
  <si>
    <t>飲食代（３名）</t>
    <rPh sb="0" eb="3">
      <t>インショクダイ</t>
    </rPh>
    <rPh sb="5" eb="6">
      <t>メイ</t>
    </rPh>
    <phoneticPr fontId="2"/>
  </si>
  <si>
    <t>（7/21-22）教区セミナー</t>
    <rPh sb="9" eb="11">
      <t>キョウク</t>
    </rPh>
    <phoneticPr fontId="2"/>
  </si>
  <si>
    <t>宿泊代（＠1500×40名）</t>
    <rPh sb="0" eb="3">
      <t>シュクハクダイ</t>
    </rPh>
    <rPh sb="12" eb="13">
      <t>メイ</t>
    </rPh>
    <phoneticPr fontId="2"/>
  </si>
  <si>
    <t>参加費（＠1000×40名）</t>
    <rPh sb="0" eb="3">
      <t>サンカヒ</t>
    </rPh>
    <rPh sb="12" eb="13">
      <t>メイ</t>
    </rPh>
    <phoneticPr fontId="2"/>
  </si>
  <si>
    <r>
      <t>飲食代21日昼食・夕食分（40名）３</t>
    </r>
    <r>
      <rPr>
        <sz val="10"/>
        <color indexed="17"/>
        <rFont val="ＭＳ Ｐゴシック"/>
        <family val="3"/>
        <charset val="128"/>
      </rPr>
      <t>枚</t>
    </r>
    <rPh sb="0" eb="3">
      <t>インショクダイ</t>
    </rPh>
    <rPh sb="5" eb="6">
      <t>ヒ</t>
    </rPh>
    <rPh sb="6" eb="8">
      <t>チュウショク</t>
    </rPh>
    <rPh sb="9" eb="11">
      <t>ユウショク</t>
    </rPh>
    <rPh sb="11" eb="12">
      <t>ブン</t>
    </rPh>
    <rPh sb="15" eb="16">
      <t>メイ</t>
    </rPh>
    <rPh sb="18" eb="19">
      <t>マイ</t>
    </rPh>
    <phoneticPr fontId="2"/>
  </si>
  <si>
    <r>
      <t>飲食費22日朝食分（40名）</t>
    </r>
    <r>
      <rPr>
        <sz val="10"/>
        <color indexed="17"/>
        <rFont val="ＭＳ Ｐゴシック"/>
        <family val="3"/>
        <charset val="128"/>
      </rPr>
      <t>3枚</t>
    </r>
    <rPh sb="0" eb="3">
      <t>インショクヒ</t>
    </rPh>
    <rPh sb="5" eb="6">
      <t>ヒ</t>
    </rPh>
    <rPh sb="6" eb="8">
      <t>チョウショク</t>
    </rPh>
    <rPh sb="8" eb="9">
      <t>ブン</t>
    </rPh>
    <rPh sb="12" eb="13">
      <t>メイ</t>
    </rPh>
    <rPh sb="15" eb="16">
      <t>マイ</t>
    </rPh>
    <phoneticPr fontId="2"/>
  </si>
  <si>
    <t>部長会交通費補助</t>
    <rPh sb="0" eb="2">
      <t>ブチョウ</t>
    </rPh>
    <rPh sb="2" eb="3">
      <t>カイ</t>
    </rPh>
    <rPh sb="3" eb="6">
      <t>コウツウヒ</t>
    </rPh>
    <rPh sb="6" eb="8">
      <t>ホジョ</t>
    </rPh>
    <phoneticPr fontId="2"/>
  </si>
  <si>
    <t>○○部長、○×副部長（別紙精算書）</t>
    <rPh sb="2" eb="4">
      <t>ブチョウ</t>
    </rPh>
    <rPh sb="7" eb="10">
      <t>フクブチョウ</t>
    </rPh>
    <rPh sb="11" eb="13">
      <t>ベッシ</t>
    </rPh>
    <rPh sb="13" eb="16">
      <t>セイサンショ</t>
    </rPh>
    <phoneticPr fontId="2"/>
  </si>
  <si>
    <t>通信費</t>
    <phoneticPr fontId="2"/>
  </si>
  <si>
    <t>折鶴輸送料</t>
    <rPh sb="0" eb="2">
      <t>オリヅル</t>
    </rPh>
    <rPh sb="2" eb="4">
      <t>ユソウ</t>
    </rPh>
    <rPh sb="4" eb="5">
      <t>リョウ</t>
    </rPh>
    <phoneticPr fontId="2"/>
  </si>
  <si>
    <t>教区反省会（望年会）</t>
    <rPh sb="0" eb="2">
      <t>キョウク</t>
    </rPh>
    <rPh sb="2" eb="4">
      <t>ハンセイ</t>
    </rPh>
    <rPh sb="4" eb="5">
      <t>カイ</t>
    </rPh>
    <rPh sb="6" eb="7">
      <t>ボウ</t>
    </rPh>
    <phoneticPr fontId="2"/>
  </si>
  <si>
    <t>行事費</t>
    <phoneticPr fontId="2"/>
  </si>
  <si>
    <t>会費（5000円×30名）</t>
    <rPh sb="0" eb="2">
      <t>カイヒ</t>
    </rPh>
    <rPh sb="7" eb="8">
      <t>エン</t>
    </rPh>
    <rPh sb="11" eb="12">
      <t>メイ</t>
    </rPh>
    <phoneticPr fontId="2"/>
  </si>
  <si>
    <t>飲食代</t>
    <rPh sb="0" eb="3">
      <t>インショクダイ</t>
    </rPh>
    <phoneticPr fontId="2"/>
  </si>
  <si>
    <t>・助成金の使い方は、教区・ブロックの地域性や規模によっても中身が大きく違います。　当然この記入例もすべての教区・ブロックには当てはまらない所もあります。</t>
    <rPh sb="1" eb="4">
      <t>ジョセイキン</t>
    </rPh>
    <rPh sb="5" eb="6">
      <t>ツカ</t>
    </rPh>
    <rPh sb="7" eb="8">
      <t>カタ</t>
    </rPh>
    <rPh sb="10" eb="12">
      <t>キョウク</t>
    </rPh>
    <rPh sb="18" eb="20">
      <t>チイキ</t>
    </rPh>
    <rPh sb="20" eb="21">
      <t>セイ</t>
    </rPh>
    <rPh sb="22" eb="24">
      <t>キボ</t>
    </rPh>
    <rPh sb="29" eb="31">
      <t>ナカミ</t>
    </rPh>
    <rPh sb="32" eb="33">
      <t>オオ</t>
    </rPh>
    <rPh sb="35" eb="36">
      <t>チガ</t>
    </rPh>
    <rPh sb="41" eb="43">
      <t>トウゼン</t>
    </rPh>
    <rPh sb="45" eb="47">
      <t>キニュウ</t>
    </rPh>
    <rPh sb="47" eb="48">
      <t>レイ</t>
    </rPh>
    <rPh sb="53" eb="55">
      <t>キョウク</t>
    </rPh>
    <rPh sb="62" eb="63">
      <t>ア</t>
    </rPh>
    <rPh sb="69" eb="70">
      <t>トコロ</t>
    </rPh>
    <phoneticPr fontId="2"/>
  </si>
  <si>
    <t>女子部リーダー研修</t>
    <phoneticPr fontId="2"/>
  </si>
  <si>
    <r>
      <t>〈</t>
    </r>
    <r>
      <rPr>
        <u/>
        <sz val="18"/>
        <rFont val="ARゴシック体S"/>
        <family val="3"/>
        <charset val="128"/>
      </rPr>
      <t>　　　　　</t>
    </r>
    <r>
      <rPr>
        <sz val="18"/>
        <rFont val="ARゴシック体S"/>
        <family val="3"/>
        <charset val="128"/>
      </rPr>
      <t>ブロック・教区〉会計報告チェックリスト</t>
    </r>
    <rPh sb="11" eb="13">
      <t>キョウク</t>
    </rPh>
    <phoneticPr fontId="2"/>
  </si>
  <si>
    <t>コメント記入欄</t>
    <rPh sb="4" eb="6">
      <t>キニュウ</t>
    </rPh>
    <rPh sb="6" eb="7">
      <t>ラン</t>
    </rPh>
    <phoneticPr fontId="2"/>
  </si>
  <si>
    <t>上部機関の承認を得た書類　（必要とする場合のみ）</t>
  </si>
  <si>
    <t>提出日が記入されている（未記入の場合は受取日を記入）</t>
    <rPh sb="4" eb="6">
      <t>キニュウ</t>
    </rPh>
    <phoneticPr fontId="2"/>
  </si>
  <si>
    <t>“収入合計－支出合計＝残高”となる（検算）</t>
    <rPh sb="18" eb="20">
      <t>ケンザン</t>
    </rPh>
    <phoneticPr fontId="2"/>
  </si>
  <si>
    <t>出納帳</t>
  </si>
  <si>
    <t>その他</t>
    <rPh sb="2" eb="3">
      <t>ホカ</t>
    </rPh>
    <phoneticPr fontId="2"/>
  </si>
  <si>
    <t>その他、疑問に思う点はない</t>
    <rPh sb="2" eb="3">
      <t>ホカ</t>
    </rPh>
    <phoneticPr fontId="2"/>
  </si>
  <si>
    <t>必要書類</t>
    <phoneticPr fontId="2"/>
  </si>
  <si>
    <t>✔</t>
    <phoneticPr fontId="2"/>
  </si>
  <si>
    <t>表紙、出納帳（使用明細）</t>
    <phoneticPr fontId="2"/>
  </si>
  <si>
    <t>領収証</t>
    <phoneticPr fontId="2"/>
  </si>
  <si>
    <t>活動報告書</t>
    <phoneticPr fontId="2"/>
  </si>
  <si>
    <t>備品台帳　（必要とする場合のみ）</t>
    <phoneticPr fontId="2"/>
  </si>
  <si>
    <t>各書類のチェックリスト</t>
    <phoneticPr fontId="2"/>
  </si>
  <si>
    <t>表紙</t>
    <phoneticPr fontId="2"/>
  </si>
  <si>
    <t>ペン、又はボールペンを使用</t>
    <phoneticPr fontId="2"/>
  </si>
  <si>
    <t>自筆の署名、捺印がある</t>
    <phoneticPr fontId="2"/>
  </si>
  <si>
    <t>年度・ブロック(教区)名・年月日が正しく記入されている</t>
    <phoneticPr fontId="2"/>
  </si>
  <si>
    <t>前年度繰越金額が正しい</t>
    <phoneticPr fontId="2"/>
  </si>
  <si>
    <t>本部助成金額（前後期分の合計額）が正しい</t>
    <phoneticPr fontId="2"/>
  </si>
  <si>
    <t>収入内訳の合計が収入合計額と一致している（検算）</t>
    <phoneticPr fontId="2"/>
  </si>
  <si>
    <t>残高が出納帳（収支明細）の残高と一致</t>
    <phoneticPr fontId="2"/>
  </si>
  <si>
    <t>”収入その他”に銀行利息が含まれている</t>
    <phoneticPr fontId="2"/>
  </si>
  <si>
    <t>領収証　　　
貼付
用紙</t>
    <phoneticPr fontId="2"/>
  </si>
  <si>
    <t>捺印があるか</t>
    <phoneticPr fontId="2"/>
  </si>
  <si>
    <t>食費限度額を超えていない</t>
    <phoneticPr fontId="2"/>
  </si>
  <si>
    <t>日付（提出日）が一致している</t>
    <phoneticPr fontId="2"/>
  </si>
  <si>
    <t>科目が出納帳と一致している</t>
    <phoneticPr fontId="2"/>
  </si>
  <si>
    <t>（複数枚の貼付の場合）合計額が赤字で記載されている</t>
    <phoneticPr fontId="2"/>
  </si>
  <si>
    <t>（自己負担額が含まれる場合）額が赤字で記載されている</t>
    <phoneticPr fontId="2"/>
  </si>
  <si>
    <t>領収証貼付用紙1枚分が出納帳1行分と一致している</t>
    <phoneticPr fontId="2"/>
  </si>
  <si>
    <t>収入額の合計が表紙の金額と一致する</t>
    <phoneticPr fontId="2"/>
  </si>
  <si>
    <t>支出額の合計が表紙の金額と一致する</t>
    <phoneticPr fontId="2"/>
  </si>
  <si>
    <t>１行に１項目だけ記載されている</t>
    <phoneticPr fontId="2"/>
  </si>
  <si>
    <t>5,000円を超える項目は、明細を確認（単価、数量、内容など）</t>
    <phoneticPr fontId="2"/>
  </si>
  <si>
    <t>交通費は支給対象者、利用区間の記載がある</t>
    <phoneticPr fontId="2"/>
  </si>
  <si>
    <t>成人者記念品代が記載されている</t>
    <phoneticPr fontId="2"/>
  </si>
  <si>
    <t>銀行利息の日付と金額が通帳と一致している</t>
    <phoneticPr fontId="2"/>
  </si>
  <si>
    <t>（鼓笛隊がある場合）寸志が記載されている</t>
    <phoneticPr fontId="2"/>
  </si>
  <si>
    <t>本部助成金使用規定に基づいて使用し、不適切な使用がない</t>
    <phoneticPr fontId="2"/>
  </si>
  <si>
    <t>提出期限</t>
    <phoneticPr fontId="2"/>
  </si>
  <si>
    <t>ブロック会計：議長は1月15日迄に監査者へ提出。</t>
    <phoneticPr fontId="2"/>
  </si>
  <si>
    <t>教区会計：部長は1月15日迄にブロック議長へ提出。議長は2月8日迄に監査者へ提出</t>
    <phoneticPr fontId="2"/>
  </si>
  <si>
    <t>平　成　○　年　度　　会  計  報  告  書（明細No.1）</t>
    <rPh sb="0" eb="1">
      <t>ヒラ</t>
    </rPh>
    <rPh sb="2" eb="3">
      <t>シゲル</t>
    </rPh>
    <rPh sb="6" eb="7">
      <t>トシ</t>
    </rPh>
    <rPh sb="8" eb="9">
      <t>タビ</t>
    </rPh>
    <rPh sb="11" eb="12">
      <t>カイ</t>
    </rPh>
    <rPh sb="14" eb="15">
      <t>ケイ</t>
    </rPh>
    <rPh sb="17" eb="18">
      <t>ホウ</t>
    </rPh>
    <rPh sb="20" eb="21">
      <t>コク</t>
    </rPh>
    <rPh sb="23" eb="24">
      <t>ショ</t>
    </rPh>
    <rPh sb="25" eb="27">
      <t>メイサイ</t>
    </rPh>
    <phoneticPr fontId="2"/>
  </si>
  <si>
    <t>青年本部長殿</t>
  </si>
  <si>
    <t xml:space="preserve">収入合計             </t>
    <phoneticPr fontId="2"/>
  </si>
  <si>
    <t>円</t>
  </si>
  <si>
    <t>収入内訳</t>
  </si>
  <si>
    <t xml:space="preserve">（①前年度繰越金          </t>
  </si>
  <si>
    <t>円）</t>
  </si>
  <si>
    <t>（②本 部 助 成</t>
    <rPh sb="2" eb="9">
      <t>ホn</t>
    </rPh>
    <phoneticPr fontId="2"/>
  </si>
  <si>
    <t>（③参加費、会費</t>
    <phoneticPr fontId="2"/>
  </si>
  <si>
    <t>（④そ   の   他</t>
    <phoneticPr fontId="2"/>
  </si>
  <si>
    <t>支出合計</t>
    <phoneticPr fontId="2"/>
  </si>
  <si>
    <t>残   高</t>
  </si>
  <si>
    <t>上記の通り相違ありません</t>
  </si>
  <si>
    <r>
      <t xml:space="preserve">青年部長  </t>
    </r>
    <r>
      <rPr>
        <u/>
        <sz val="16"/>
        <rFont val="ＭＳ 明朝"/>
        <family val="3"/>
        <charset val="128"/>
      </rPr>
      <t xml:space="preserve">                     </t>
    </r>
    <r>
      <rPr>
        <u/>
        <sz val="12"/>
        <rFont val="ＭＳ 明朝"/>
        <family val="3"/>
        <charset val="128"/>
      </rPr>
      <t>印</t>
    </r>
    <r>
      <rPr>
        <u/>
        <sz val="16"/>
        <rFont val="ＭＳ 明朝"/>
        <family val="3"/>
        <charset val="128"/>
      </rPr>
      <t xml:space="preserve">  </t>
    </r>
  </si>
  <si>
    <r>
      <t xml:space="preserve">会計担当  </t>
    </r>
    <r>
      <rPr>
        <u/>
        <sz val="16"/>
        <rFont val="ＭＳ 明朝"/>
        <family val="3"/>
        <charset val="128"/>
      </rPr>
      <t xml:space="preserve">                      </t>
    </r>
    <r>
      <rPr>
        <u/>
        <sz val="12"/>
        <rFont val="ＭＳ 明朝"/>
        <family val="3"/>
        <charset val="128"/>
      </rPr>
      <t>印</t>
    </r>
    <r>
      <rPr>
        <u/>
        <sz val="16"/>
        <rFont val="ＭＳ 明朝"/>
        <family val="3"/>
        <charset val="128"/>
      </rPr>
      <t xml:space="preserve">  </t>
    </r>
  </si>
  <si>
    <r>
      <t xml:space="preserve">ブロック議長  </t>
    </r>
    <r>
      <rPr>
        <u/>
        <sz val="16"/>
        <rFont val="ＭＳ 明朝"/>
        <family val="3"/>
        <charset val="128"/>
      </rPr>
      <t xml:space="preserve">                      </t>
    </r>
    <r>
      <rPr>
        <u/>
        <sz val="12"/>
        <rFont val="ＭＳ 明朝"/>
        <family val="3"/>
        <charset val="128"/>
      </rPr>
      <t>印</t>
    </r>
    <r>
      <rPr>
        <u/>
        <sz val="16"/>
        <rFont val="ＭＳ 明朝"/>
        <family val="3"/>
        <charset val="128"/>
      </rPr>
      <t xml:space="preserve">  </t>
    </r>
  </si>
  <si>
    <t>署名はペン、又はボールペンを使い、必ず自筆でして下さい</t>
    <phoneticPr fontId="2"/>
  </si>
  <si>
    <t>決められた期日までに必ず提出して下さい。</t>
    <phoneticPr fontId="2"/>
  </si>
  <si>
    <r>
      <t>監査者</t>
    </r>
    <r>
      <rPr>
        <u/>
        <sz val="16"/>
        <rFont val="ＭＳ 明朝"/>
        <family val="3"/>
        <charset val="128"/>
      </rPr>
      <t xml:space="preserve">                       </t>
    </r>
    <r>
      <rPr>
        <u/>
        <sz val="12"/>
        <rFont val="ＭＳ 明朝"/>
        <family val="3"/>
        <charset val="128"/>
      </rPr>
      <t>印</t>
    </r>
    <r>
      <rPr>
        <u/>
        <sz val="16"/>
        <rFont val="ＭＳ 明朝"/>
        <family val="3"/>
        <charset val="128"/>
      </rPr>
      <t xml:space="preserve">  </t>
    </r>
    <phoneticPr fontId="2"/>
  </si>
  <si>
    <t>（会計報告書添付書類）</t>
    <rPh sb="1" eb="3">
      <t>カイケイ</t>
    </rPh>
    <rPh sb="3" eb="6">
      <t>ホウコクショ</t>
    </rPh>
    <rPh sb="6" eb="8">
      <t>テンプ</t>
    </rPh>
    <rPh sb="8" eb="10">
      <t>ショルイ</t>
    </rPh>
    <phoneticPr fontId="2"/>
  </si>
  <si>
    <t>現金・預金確認表</t>
    <rPh sb="0" eb="2">
      <t>ゲンキン</t>
    </rPh>
    <rPh sb="3" eb="5">
      <t>ヨキン</t>
    </rPh>
    <rPh sb="5" eb="7">
      <t>カクニン</t>
    </rPh>
    <rPh sb="7" eb="8">
      <t>ヒョウ</t>
    </rPh>
    <phoneticPr fontId="2"/>
  </si>
  <si>
    <t>①手持ち現金</t>
    <rPh sb="1" eb="3">
      <t>テモ</t>
    </rPh>
    <rPh sb="4" eb="6">
      <t>ゲンキン</t>
    </rPh>
    <phoneticPr fontId="2"/>
  </si>
  <si>
    <t>内訳</t>
    <rPh sb="0" eb="2">
      <t>ウチワケ</t>
    </rPh>
    <phoneticPr fontId="2"/>
  </si>
  <si>
    <t>金種</t>
    <rPh sb="0" eb="2">
      <t>キンシュ</t>
    </rPh>
    <phoneticPr fontId="2"/>
  </si>
  <si>
    <t>数</t>
    <rPh sb="0" eb="1">
      <t>カズ</t>
    </rPh>
    <phoneticPr fontId="2"/>
  </si>
  <si>
    <t>②通帳残高</t>
    <rPh sb="1" eb="3">
      <t>ツウチョウ</t>
    </rPh>
    <rPh sb="3" eb="5">
      <t>ザンダカ</t>
    </rPh>
    <phoneticPr fontId="2"/>
  </si>
  <si>
    <t>③合　　計</t>
    <rPh sb="1" eb="2">
      <t>ゴウ</t>
    </rPh>
    <rPh sb="4" eb="5">
      <t>ケイ</t>
    </rPh>
    <phoneticPr fontId="2"/>
  </si>
  <si>
    <t>以上の通り相違ありません。</t>
    <rPh sb="0" eb="2">
      <t>イジョウ</t>
    </rPh>
    <rPh sb="3" eb="4">
      <t>トオ</t>
    </rPh>
    <rPh sb="5" eb="7">
      <t>ソウイ</t>
    </rPh>
    <phoneticPr fontId="2"/>
  </si>
  <si>
    <t>青年部長　　　　　　　　　　　印</t>
    <rPh sb="0" eb="2">
      <t>セイネン</t>
    </rPh>
    <rPh sb="2" eb="4">
      <t>ブチョウ</t>
    </rPh>
    <rPh sb="15" eb="16">
      <t>シルシ</t>
    </rPh>
    <phoneticPr fontId="2"/>
  </si>
  <si>
    <t>会計担当　　　　　　　　　　　印</t>
    <rPh sb="0" eb="2">
      <t>カイケイ</t>
    </rPh>
    <rPh sb="2" eb="4">
      <t>タントウ</t>
    </rPh>
    <rPh sb="15" eb="16">
      <t>シルシ</t>
    </rPh>
    <phoneticPr fontId="2"/>
  </si>
  <si>
    <t>監査者　　　　　　　　　　　　印</t>
    <rPh sb="0" eb="2">
      <t>カンサ</t>
    </rPh>
    <rPh sb="2" eb="3">
      <t>シャ</t>
    </rPh>
    <rPh sb="15" eb="16">
      <t>シルシ</t>
    </rPh>
    <phoneticPr fontId="2"/>
  </si>
  <si>
    <r>
      <t>[</t>
    </r>
    <r>
      <rPr>
        <b/>
        <sz val="14"/>
        <color indexed="12"/>
        <rFont val="ＭＳ ゴシック"/>
        <family val="3"/>
        <charset val="128"/>
      </rPr>
      <t>東京第８</t>
    </r>
    <r>
      <rPr>
        <b/>
        <sz val="14"/>
        <rFont val="ＭＳ ゴシック"/>
        <family val="3"/>
        <charset val="128"/>
      </rPr>
      <t>]</t>
    </r>
    <rPh sb="1" eb="3">
      <t>トウキョウ</t>
    </rPh>
    <rPh sb="3" eb="4">
      <t>ダイ</t>
    </rPh>
    <phoneticPr fontId="2"/>
  </si>
  <si>
    <t>教区</t>
    <rPh sb="0" eb="2">
      <t>キョウク</t>
    </rPh>
    <phoneticPr fontId="2"/>
  </si>
  <si>
    <t xml:space="preserve">　■会計報告書は会計担当が作成し、青年部長が確認のうえ、ブロック議長へ1月15日までに提出します。
　　（本表紙に「明細」、「領収証」、「残高証明書」、「通帳のコピー」「使用に際し、上部機関の承認を得た
　　　書類（交通費使用規準等）」「活動報告書」を添付）
　■ブロック議長は内容確認を行い、必要に応じて訂正(書き直し)の指導をした上で、2月8日までに監査者
 　　へ提出します。
　■監査者は内容確認を行い、「今後の注意事項」と「評価できる点」を書面にまとめ、2月度青年本部会ま
 　　でに会計報告書と共に青年本部へ提出します。
</t>
    <phoneticPr fontId="2"/>
  </si>
  <si>
    <t>（明細№1）</t>
    <phoneticPr fontId="2"/>
  </si>
  <si>
    <t>（明細№2）</t>
    <phoneticPr fontId="2"/>
  </si>
  <si>
    <t>（明細№3）</t>
    <phoneticPr fontId="2"/>
  </si>
  <si>
    <t>（明細№4）</t>
    <phoneticPr fontId="2"/>
  </si>
  <si>
    <t>平　成</t>
    <phoneticPr fontId="2"/>
  </si>
  <si>
    <t>年　度</t>
    <phoneticPr fontId="2"/>
  </si>
  <si>
    <t>　　　　　　</t>
    <phoneticPr fontId="2"/>
  </si>
  <si>
    <t>会  計  報  告  書</t>
  </si>
  <si>
    <r>
      <t xml:space="preserve">ブロック議長  </t>
    </r>
    <r>
      <rPr>
        <u/>
        <sz val="16"/>
        <rFont val="ＭＳ 明朝"/>
        <family val="3"/>
        <charset val="128"/>
      </rPr>
      <t xml:space="preserve">                     </t>
    </r>
    <r>
      <rPr>
        <u/>
        <sz val="12"/>
        <rFont val="ＭＳ 明朝"/>
        <family val="3"/>
        <charset val="128"/>
      </rPr>
      <t>印</t>
    </r>
    <r>
      <rPr>
        <u/>
        <sz val="16"/>
        <rFont val="ＭＳ 明朝"/>
        <family val="3"/>
        <charset val="128"/>
      </rPr>
      <t xml:space="preserve">  </t>
    </r>
    <phoneticPr fontId="2"/>
  </si>
  <si>
    <t xml:space="preserve">　■会計報告書は会計担当が作成し、ブロック議長が確認のうえ、監査者へ1月15日までに提出します。
　　　（本表紙に「明細」、「領収証」、「残高証明書」、「通帳のコピー」「使用に際し、上部機関の承認を得た
　　　  書類（交通費使用規準等）」「活動報告書」を添付）
　■監査者は内容確認を行い、「今後の注意事項」と「評価できる点」を書面にまとめ、2月8日までに会計報
　　 告書と共に青年本部へ提出します。
</t>
    <phoneticPr fontId="2"/>
  </si>
  <si>
    <t>ブロック議長　　　　　　　　　　　　　印</t>
    <rPh sb="4" eb="6">
      <t>ギチョウ</t>
    </rPh>
    <rPh sb="19" eb="20">
      <t>シルシ</t>
    </rPh>
    <phoneticPr fontId="2"/>
  </si>
  <si>
    <t>会計担当　　　　　　　　　　　　　　　印</t>
    <rPh sb="0" eb="2">
      <t>カイケイ</t>
    </rPh>
    <rPh sb="2" eb="4">
      <t>タントウ</t>
    </rPh>
    <rPh sb="19" eb="20">
      <t>シルシ</t>
    </rPh>
    <phoneticPr fontId="2"/>
  </si>
  <si>
    <t>監査者　　　　　　　　　　　　　　　　印</t>
    <rPh sb="0" eb="2">
      <t>カンサ</t>
    </rPh>
    <rPh sb="2" eb="3">
      <t>シャ</t>
    </rPh>
    <rPh sb="19" eb="20">
      <t>シルシ</t>
    </rPh>
    <phoneticPr fontId="2"/>
  </si>
  <si>
    <t>ブロック</t>
    <phoneticPr fontId="2"/>
  </si>
  <si>
    <t>まとめ</t>
  </si>
  <si>
    <t>出納帳の科目について</t>
  </si>
  <si>
    <t>会議に関わる経費（消耗品、コピー代など）</t>
  </si>
  <si>
    <t>※飲食の補助は一人一回（一食）の上限を500円とする。</t>
  </si>
  <si>
    <t>行事に関わる経費（消耗品、備品、会場料金、下見準備など）</t>
  </si>
  <si>
    <t>出講者・役員の参加費</t>
  </si>
  <si>
    <t>※飲食の補助は一人一食あたりの上限を1,000円とする。</t>
  </si>
  <si>
    <t>自己負担額（2,000円/月）を超えた額を助成することができる。</t>
  </si>
  <si>
    <t>（本部出講の場合は公共交通機関の最短距離を精算基準とする。）</t>
  </si>
  <si>
    <t>電話代の補助は一人あたり月2,000円を上限とする。</t>
  </si>
  <si>
    <t>【支給対象は青年幹部（副部長以上の青年部役員）】</t>
  </si>
  <si>
    <r>
      <t>鼓笛隊に関わる物品購入費（楽器、ユニフォームの購入、製作）への補助は</t>
    </r>
    <r>
      <rPr>
        <b/>
        <sz val="10.5"/>
        <rFont val="ＭＳ 明朝"/>
        <family val="1"/>
        <charset val="128"/>
      </rPr>
      <t>半額を上限</t>
    </r>
    <r>
      <rPr>
        <sz val="10.5"/>
        <rFont val="ＭＳ 明朝"/>
        <family val="1"/>
        <charset val="128"/>
      </rPr>
      <t>とする。</t>
    </r>
  </si>
  <si>
    <t>備品・鼓笛のユニフォームや楽器を購入する場合は青年本部に書類を提出し、承認を得る。（基本：10,000円以上）</t>
  </si>
  <si>
    <r>
      <t>本部助成金は、原則として</t>
    </r>
    <r>
      <rPr>
        <sz val="10.5"/>
        <rFont val="Century"/>
        <family val="1"/>
      </rPr>
      <t>3</t>
    </r>
    <r>
      <rPr>
        <sz val="10.5"/>
        <rFont val="ＭＳ 明朝"/>
        <family val="1"/>
        <charset val="128"/>
      </rPr>
      <t>月と</t>
    </r>
    <r>
      <rPr>
        <sz val="10.5"/>
        <rFont val="Century"/>
        <family val="1"/>
      </rPr>
      <t>9</t>
    </r>
    <r>
      <rPr>
        <sz val="10.5"/>
        <rFont val="ＭＳ 明朝"/>
        <family val="1"/>
        <charset val="128"/>
      </rPr>
      <t>月の２回に分けて支給する。</t>
    </r>
  </si>
  <si>
    <r>
      <t>飲食や宿泊を伴う行事は、</t>
    </r>
    <r>
      <rPr>
        <b/>
        <sz val="10.5"/>
        <rFont val="ＭＳ 明朝"/>
        <family val="1"/>
        <charset val="128"/>
      </rPr>
      <t>「参加費（会費）」</t>
    </r>
    <r>
      <rPr>
        <sz val="10.5"/>
        <rFont val="ＭＳ 明朝"/>
        <family val="1"/>
        <charset val="128"/>
      </rPr>
      <t>を徴収する。</t>
    </r>
  </si>
  <si>
    <r>
      <t>宿泊代は、原則として</t>
    </r>
    <r>
      <rPr>
        <b/>
        <sz val="10.5"/>
        <rFont val="ＭＳ 明朝"/>
        <family val="1"/>
        <charset val="128"/>
      </rPr>
      <t>参加費（会費）</t>
    </r>
    <r>
      <rPr>
        <sz val="10.5"/>
        <rFont val="ＭＳ 明朝"/>
        <family val="1"/>
        <charset val="128"/>
      </rPr>
      <t>にて賄う。</t>
    </r>
  </si>
  <si>
    <t>感謝、芳志（寸志）による収入</t>
  </si>
  <si>
    <t>会議、行事に関わる通信費（切手、宅配便など）。</t>
    <phoneticPr fontId="2"/>
  </si>
  <si>
    <t>祝電と弔電（班長以上）。</t>
    <phoneticPr fontId="2"/>
  </si>
  <si>
    <t>会議、行事に関わる交通費の補助</t>
    <phoneticPr fontId="2"/>
  </si>
  <si>
    <t>（諸会議への参加、支部訪問、出講＆青年会出向、行事の下見等）</t>
    <phoneticPr fontId="2"/>
  </si>
  <si>
    <t>乗用車の補助は有料道路代、ガソリン代が対象</t>
    <phoneticPr fontId="2"/>
  </si>
  <si>
    <t>（ガソリン代はブロック、教区の規程がない限り道路代と同様に領収書を必要とする）。</t>
    <phoneticPr fontId="2"/>
  </si>
  <si>
    <r>
      <t>精算は</t>
    </r>
    <r>
      <rPr>
        <b/>
        <sz val="10.5"/>
        <rFont val="ＭＳ 明朝"/>
        <family val="1"/>
        <charset val="128"/>
      </rPr>
      <t>「交通費精算書」又は「宿泊旅費精算書」</t>
    </r>
    <r>
      <rPr>
        <sz val="10.5"/>
        <rFont val="ＭＳ 明朝"/>
        <family val="1"/>
        <charset val="128"/>
      </rPr>
      <t>の書類で行う。</t>
    </r>
    <phoneticPr fontId="2"/>
  </si>
  <si>
    <t>※地域や活動の内容によって規定では判断出来ない場合は、青年本部に相談し、決定事項を明記した書類を提出し、承認を得る。また、改選年度時には引き継ぎを行う。</t>
    <phoneticPr fontId="2"/>
  </si>
  <si>
    <r>
      <t>2012.11.25</t>
    </r>
    <r>
      <rPr>
        <b/>
        <sz val="9"/>
        <rFont val="ＭＳ Ｐ明朝"/>
        <family val="1"/>
        <charset val="128"/>
      </rPr>
      <t>　作成</t>
    </r>
    <rPh sb="11" eb="13">
      <t>サクセイ</t>
    </rPh>
    <phoneticPr fontId="2"/>
  </si>
  <si>
    <r>
      <t>2017.1.25</t>
    </r>
    <r>
      <rPr>
        <b/>
        <sz val="9"/>
        <rFont val="ＭＳ Ｐ明朝"/>
        <family val="1"/>
        <charset val="128"/>
      </rPr>
      <t>　更新</t>
    </r>
    <rPh sb="10" eb="12">
      <t>コウシン</t>
    </rPh>
    <phoneticPr fontId="2"/>
  </si>
  <si>
    <r>
      <t>金額が出納帳</t>
    </r>
    <r>
      <rPr>
        <b/>
        <sz val="11"/>
        <rFont val="HGSｺﾞｼｯｸM"/>
        <family val="3"/>
        <charset val="128"/>
      </rPr>
      <t>と</t>
    </r>
    <r>
      <rPr>
        <sz val="11"/>
        <rFont val="HGSｺﾞｼｯｸM"/>
        <family val="3"/>
        <charset val="128"/>
      </rPr>
      <t>一致している</t>
    </r>
    <rPh sb="0" eb="2">
      <t>キンガク</t>
    </rPh>
    <phoneticPr fontId="2"/>
  </si>
  <si>
    <r>
      <t>通帳のコピー（</t>
    </r>
    <r>
      <rPr>
        <b/>
        <sz val="11"/>
        <rFont val="HGSｺﾞｼｯｸM"/>
        <family val="3"/>
        <charset val="128"/>
      </rPr>
      <t>会計報告書残高</t>
    </r>
    <r>
      <rPr>
        <sz val="11"/>
        <rFont val="HGSｺﾞｼｯｸM"/>
        <family val="3"/>
        <charset val="128"/>
      </rPr>
      <t>と金額が一致していることを確認）　</t>
    </r>
    <phoneticPr fontId="2"/>
  </si>
  <si>
    <r>
      <t>残高が、”手元金+</t>
    </r>
    <r>
      <rPr>
        <b/>
        <sz val="11"/>
        <rFont val="HGSｺﾞｼｯｸM"/>
        <family val="3"/>
        <charset val="128"/>
      </rPr>
      <t>通帳額</t>
    </r>
    <r>
      <rPr>
        <sz val="11"/>
        <rFont val="HGSｺﾞｼｯｸM"/>
        <family val="3"/>
        <charset val="128"/>
      </rPr>
      <t>"となる</t>
    </r>
    <phoneticPr fontId="2"/>
  </si>
  <si>
    <r>
      <t>予め</t>
    </r>
    <r>
      <rPr>
        <b/>
        <sz val="11"/>
        <rFont val="HGSｺﾞｼｯｸM"/>
        <family val="3"/>
        <charset val="128"/>
      </rPr>
      <t>青年本部</t>
    </r>
    <r>
      <rPr>
        <sz val="11"/>
        <rFont val="HGSｺﾞｼｯｸM"/>
        <family val="3"/>
        <charset val="128"/>
      </rPr>
      <t>の承認が必要な事項は承認書のコピーを添付してある</t>
    </r>
    <phoneticPr fontId="2"/>
  </si>
  <si>
    <t>令和   年度</t>
    <rPh sb="5" eb="7">
      <t>ネンド</t>
    </rPh>
    <phoneticPr fontId="2"/>
  </si>
  <si>
    <t>令和　　年　　月　　日</t>
    <rPh sb="4" eb="5">
      <t>ネン</t>
    </rPh>
    <rPh sb="7" eb="8">
      <t>ツキ</t>
    </rPh>
    <rPh sb="10" eb="11">
      <t>ニチ</t>
    </rPh>
    <phoneticPr fontId="2"/>
  </si>
  <si>
    <t>令和  年度        ブロック青年部会計報告書</t>
  </si>
  <si>
    <t>※残高処分案＝令和  年度繰越金</t>
  </si>
  <si>
    <t>提出日    令和     年   月    日</t>
  </si>
  <si>
    <t>令和  年度        教区(地区)青年部会計報告書</t>
  </si>
  <si>
    <t>令和19年12月31日現在</t>
    <rPh sb="4" eb="5">
      <t>ネン</t>
    </rPh>
    <rPh sb="7" eb="8">
      <t>ガツ</t>
    </rPh>
    <rPh sb="10" eb="11">
      <t>ニチ</t>
    </rPh>
    <rPh sb="11" eb="13">
      <t>ゲンザイ</t>
    </rPh>
    <phoneticPr fontId="2"/>
  </si>
  <si>
    <t>令和　　　年　　　月　　　日</t>
    <rPh sb="5" eb="6">
      <t>ネン</t>
    </rPh>
    <rPh sb="9" eb="10">
      <t>ガツ</t>
    </rPh>
    <rPh sb="13" eb="14">
      <t>ニチ</t>
    </rPh>
    <phoneticPr fontId="2"/>
  </si>
  <si>
    <t>令和　年12月31日現在</t>
    <rPh sb="3" eb="4">
      <t>ネン</t>
    </rPh>
    <rPh sb="6" eb="7">
      <t>ガツ</t>
    </rPh>
    <rPh sb="9" eb="10">
      <t>ニチ</t>
    </rPh>
    <rPh sb="10" eb="12">
      <t>ゲンザイ</t>
    </rPh>
    <phoneticPr fontId="2"/>
  </si>
  <si>
    <t>令和　  　年　　 月　　日</t>
    <rPh sb="6" eb="7">
      <t>ネン</t>
    </rPh>
    <rPh sb="10" eb="11">
      <t>ガツ</t>
    </rPh>
    <rPh sb="13" eb="14">
      <t>ニチ</t>
    </rPh>
    <phoneticPr fontId="2"/>
  </si>
  <si>
    <t>令和○年　１月　７日～１１月１１日</t>
    <rPh sb="3" eb="4">
      <t>ネン</t>
    </rPh>
    <rPh sb="6" eb="7">
      <t>ガツ</t>
    </rPh>
    <rPh sb="9" eb="10">
      <t>ニチ</t>
    </rPh>
    <rPh sb="13" eb="14">
      <t>ガツ</t>
    </rPh>
    <rPh sb="16" eb="17">
      <t>ニチ</t>
    </rPh>
    <phoneticPr fontId="2"/>
  </si>
  <si>
    <t>令和○年　１２月２３日～　　月　　日</t>
    <rPh sb="3" eb="4">
      <t>ネン</t>
    </rPh>
    <rPh sb="7" eb="8">
      <t>ガツ</t>
    </rPh>
    <rPh sb="10" eb="11">
      <t>ニチ</t>
    </rPh>
    <rPh sb="14" eb="15">
      <t>ガツ</t>
    </rPh>
    <rPh sb="17" eb="18">
      <t>ニチ</t>
    </rPh>
    <phoneticPr fontId="2"/>
  </si>
  <si>
    <t>令和○年1月1日～12月20日</t>
    <rPh sb="3" eb="4">
      <t>ネン</t>
    </rPh>
    <rPh sb="5" eb="6">
      <t>ガツ</t>
    </rPh>
    <rPh sb="7" eb="8">
      <t>ニチ</t>
    </rPh>
    <rPh sb="11" eb="12">
      <t>ガツ</t>
    </rPh>
    <rPh sb="14" eb="15">
      <t>ニチ</t>
    </rPh>
    <phoneticPr fontId="2"/>
  </si>
  <si>
    <t>令和　　年　　月　　日～　　月　　日</t>
    <rPh sb="4" eb="5">
      <t>ネン</t>
    </rPh>
    <rPh sb="7" eb="8">
      <t>ガツ</t>
    </rPh>
    <rPh sb="10" eb="11">
      <t>ニチ</t>
    </rPh>
    <rPh sb="14" eb="15">
      <t>ガツ</t>
    </rPh>
    <rPh sb="17" eb="18">
      <t>ニチ</t>
    </rPh>
    <phoneticPr fontId="2"/>
  </si>
  <si>
    <t>令和</t>
    <phoneticPr fontId="2"/>
  </si>
  <si>
    <t>　令和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</si>
</sst>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u/>
      <sz val="11"/>
      <color indexed="12"/>
      <name val="ＭＳ Ｐゴシック"/>
      <family val="3"/>
      <charset val="128"/>
    </font>
    <font>
      <sz val="22"/>
      <name val="ＭＳ Ｐゴシック"/>
      <family val="3"/>
      <charset val="128"/>
    </font>
    <font>
      <sz val="18"/>
      <name val="ＭＳ Ｐ明朝"/>
      <family val="1"/>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b/>
      <sz val="10"/>
      <color indexed="81"/>
      <name val="ＭＳ Ｐゴシック"/>
      <family val="3"/>
      <charset val="128"/>
    </font>
    <font>
      <u/>
      <sz val="14"/>
      <name val="ＭＳ Ｐゴシック"/>
      <family val="3"/>
      <charset val="128"/>
    </font>
    <font>
      <sz val="10"/>
      <color indexed="81"/>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11"/>
      <color indexed="10"/>
      <name val="ＭＳ Ｐゴシック"/>
      <family val="3"/>
      <charset val="128"/>
    </font>
    <font>
      <sz val="16"/>
      <name val="ＭＳ Ｐゴシック"/>
      <family val="3"/>
      <charset val="128"/>
    </font>
    <font>
      <sz val="11"/>
      <name val="HG丸ｺﾞｼｯｸM-PRO"/>
      <family val="3"/>
      <charset val="128"/>
    </font>
    <font>
      <sz val="16"/>
      <name val="HG丸ｺﾞｼｯｸM-PRO"/>
      <family val="3"/>
      <charset val="128"/>
    </font>
    <font>
      <b/>
      <sz val="18"/>
      <name val="ＭＳ Ｐゴシック"/>
      <family val="3"/>
      <charset val="128"/>
    </font>
    <font>
      <sz val="14"/>
      <name val="HG丸ｺﾞｼｯｸM-PRO"/>
      <family val="3"/>
      <charset val="128"/>
    </font>
    <font>
      <sz val="18"/>
      <name val="HG丸ｺﾞｼｯｸM-PRO"/>
      <family val="3"/>
      <charset val="128"/>
    </font>
    <font>
      <u/>
      <sz val="10"/>
      <name val="ＭＳ Ｐ明朝"/>
      <family val="1"/>
      <charset val="128"/>
    </font>
    <font>
      <sz val="20"/>
      <name val="HG丸ｺﾞｼｯｸM-PRO"/>
      <family val="3"/>
      <charset val="128"/>
    </font>
    <font>
      <sz val="10"/>
      <color indexed="17"/>
      <name val="ＭＳ Ｐゴシック"/>
      <family val="3"/>
      <charset val="128"/>
    </font>
    <font>
      <sz val="18"/>
      <name val="ARゴシック体S"/>
      <family val="3"/>
      <charset val="128"/>
    </font>
    <font>
      <u/>
      <sz val="18"/>
      <name val="ARゴシック体S"/>
      <family val="3"/>
      <charset val="128"/>
    </font>
    <font>
      <sz val="11"/>
      <name val="HGSｺﾞｼｯｸM"/>
      <family val="3"/>
      <charset val="128"/>
    </font>
    <font>
      <sz val="14"/>
      <name val="HGP創英角ｺﾞｼｯｸUB"/>
      <family val="3"/>
      <charset val="128"/>
    </font>
    <font>
      <sz val="12"/>
      <color rgb="FFFF0000"/>
      <name val="ＭＳ Ｐ明朝"/>
      <family val="1"/>
      <charset val="128"/>
    </font>
    <font>
      <sz val="11"/>
      <color rgb="FFFF0000"/>
      <name val="ＭＳ Ｐ明朝"/>
      <family val="1"/>
      <charset val="128"/>
    </font>
    <font>
      <sz val="10"/>
      <color rgb="FFFF0000"/>
      <name val="ＭＳ Ｐ明朝"/>
      <family val="1"/>
      <charset val="128"/>
    </font>
    <font>
      <sz val="11"/>
      <name val="ＭＳ Ｐゴシック"/>
      <family val="3"/>
      <charset val="128"/>
      <scheme val="minor"/>
    </font>
    <font>
      <sz val="12"/>
      <name val="ＭＳ 明朝"/>
      <family val="3"/>
      <charset val="128"/>
    </font>
    <font>
      <sz val="20"/>
      <color theme="1"/>
      <name val="ＭＳ ゴシック"/>
      <family val="3"/>
      <charset val="128"/>
    </font>
    <font>
      <sz val="11"/>
      <name val="ＭＳ 明朝"/>
      <family val="3"/>
      <charset val="128"/>
    </font>
    <font>
      <sz val="18"/>
      <color rgb="FF000000"/>
      <name val="ＭＳ ＰゴシックYu Mincho"/>
      <charset val="128"/>
    </font>
    <font>
      <sz val="20"/>
      <name val="ＭＳ Ｐ明朝"/>
      <family val="1"/>
      <charset val="128"/>
    </font>
    <font>
      <sz val="14"/>
      <color rgb="FF000000"/>
      <name val="ＭＳ ＰゴシックYu Mincho"/>
      <charset val="128"/>
    </font>
    <font>
      <sz val="14"/>
      <color rgb="FF000000"/>
      <name val="ＭＳ 明朝"/>
      <family val="3"/>
      <charset val="128"/>
    </font>
    <font>
      <sz val="14"/>
      <name val="ＭＳ 明朝"/>
      <family val="3"/>
      <charset val="128"/>
    </font>
    <font>
      <sz val="24"/>
      <color rgb="FF000000"/>
      <name val="ＭＳ Ｐゴシック"/>
      <family val="3"/>
      <charset val="128"/>
      <scheme val="major"/>
    </font>
    <font>
      <sz val="24"/>
      <name val="ＭＳ Ｐゴシック"/>
      <family val="3"/>
      <charset val="128"/>
      <scheme val="major"/>
    </font>
    <font>
      <sz val="12"/>
      <color rgb="FF000000"/>
      <name val="ＭＳ ＰゴシックYu Mincho"/>
      <charset val="128"/>
    </font>
    <font>
      <sz val="16"/>
      <name val="ＭＳ 明朝"/>
      <family val="3"/>
      <charset val="128"/>
    </font>
    <font>
      <u/>
      <sz val="16"/>
      <name val="ＭＳ 明朝"/>
      <family val="3"/>
      <charset val="128"/>
    </font>
    <font>
      <u/>
      <sz val="12"/>
      <name val="ＭＳ 明朝"/>
      <family val="3"/>
      <charset val="128"/>
    </font>
    <font>
      <u/>
      <sz val="9"/>
      <name val="ＭＳ ゴシック"/>
      <family val="3"/>
      <charset val="128"/>
    </font>
    <font>
      <sz val="11"/>
      <name val="ＭＳ ゴシック"/>
      <family val="3"/>
      <charset val="128"/>
    </font>
    <font>
      <sz val="20"/>
      <name val="ＭＳ ゴシック"/>
      <family val="3"/>
      <charset val="128"/>
    </font>
    <font>
      <b/>
      <sz val="14"/>
      <name val="ＭＳ ゴシック"/>
      <family val="3"/>
      <charset val="128"/>
    </font>
    <font>
      <sz val="11"/>
      <color indexed="10"/>
      <name val="ＭＳ ゴシック"/>
      <family val="3"/>
      <charset val="128"/>
    </font>
    <font>
      <sz val="16"/>
      <name val="ＭＳ ゴシック"/>
      <family val="3"/>
      <charset val="128"/>
    </font>
    <font>
      <u/>
      <sz val="18"/>
      <name val="ＭＳ ゴシック"/>
      <family val="3"/>
      <charset val="128"/>
    </font>
    <font>
      <sz val="10"/>
      <color indexed="10"/>
      <name val="ＭＳ ゴシック"/>
      <family val="3"/>
      <charset val="128"/>
    </font>
    <font>
      <sz val="18"/>
      <name val="ＭＳ ゴシック"/>
      <family val="3"/>
      <charset val="128"/>
    </font>
    <font>
      <u/>
      <sz val="20"/>
      <name val="ＭＳ ゴシック"/>
      <family val="3"/>
      <charset val="128"/>
    </font>
    <font>
      <u/>
      <sz val="24"/>
      <name val="ＭＳ ゴシック"/>
      <family val="3"/>
      <charset val="128"/>
    </font>
    <font>
      <sz val="12"/>
      <name val="ＭＳ ゴシック"/>
      <family val="3"/>
      <charset val="128"/>
    </font>
    <font>
      <b/>
      <sz val="14"/>
      <color indexed="12"/>
      <name val="ＭＳ ゴシック"/>
      <family val="3"/>
      <charset val="128"/>
    </font>
    <font>
      <sz val="10.5"/>
      <name val="Century"/>
      <family val="1"/>
    </font>
    <font>
      <b/>
      <sz val="16"/>
      <name val="ＭＳ 明朝"/>
      <family val="1"/>
      <charset val="128"/>
    </font>
    <font>
      <b/>
      <sz val="14"/>
      <name val="ＭＳ 明朝"/>
      <family val="1"/>
      <charset val="128"/>
    </font>
    <font>
      <b/>
      <sz val="12"/>
      <name val="ＭＳ ゴシック"/>
      <family val="3"/>
      <charset val="128"/>
    </font>
    <font>
      <sz val="10.5"/>
      <name val="ＭＳ 明朝"/>
      <family val="1"/>
      <charset val="128"/>
    </font>
    <font>
      <b/>
      <sz val="10.5"/>
      <color rgb="FF0000FF"/>
      <name val="ＭＳ 明朝"/>
      <family val="1"/>
      <charset val="128"/>
    </font>
    <font>
      <b/>
      <sz val="10.5"/>
      <name val="ＭＳ 明朝"/>
      <family val="1"/>
      <charset val="128"/>
    </font>
    <font>
      <strike/>
      <sz val="10.5"/>
      <color rgb="FF0000FF"/>
      <name val="ＭＳ 明朝"/>
      <family val="1"/>
      <charset val="128"/>
    </font>
    <font>
      <strike/>
      <u val="double"/>
      <sz val="10.5"/>
      <color rgb="FF0000FF"/>
      <name val="ＭＳ 明朝"/>
      <family val="1"/>
      <charset val="128"/>
    </font>
    <font>
      <b/>
      <sz val="10.5"/>
      <color rgb="FF0000FF"/>
      <name val="ＭＳ ゴシック"/>
      <family val="3"/>
      <charset val="128"/>
    </font>
    <font>
      <b/>
      <sz val="9"/>
      <name val="Century"/>
      <family val="1"/>
    </font>
    <font>
      <b/>
      <sz val="9"/>
      <name val="ＭＳ Ｐ明朝"/>
      <family val="1"/>
      <charset val="128"/>
    </font>
    <font>
      <sz val="11"/>
      <name val="HGS創英角ｺﾞｼｯｸUB"/>
      <family val="3"/>
      <charset val="128"/>
    </font>
    <font>
      <b/>
      <sz val="11"/>
      <name val="HGSｺﾞｼｯｸM"/>
      <family val="3"/>
      <charset val="128"/>
    </font>
  </fonts>
  <fills count="1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34998626667073579"/>
        <bgColor indexed="64"/>
      </patternFill>
    </fill>
  </fills>
  <borders count="18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10"/>
      </left>
      <right style="thin">
        <color indexed="10"/>
      </right>
      <top/>
      <bottom style="thin">
        <color indexed="44"/>
      </bottom>
      <diagonal/>
    </border>
    <border>
      <left style="thin">
        <color indexed="64"/>
      </left>
      <right style="thin">
        <color indexed="10"/>
      </right>
      <top style="thin">
        <color indexed="64"/>
      </top>
      <bottom style="double">
        <color indexed="10"/>
      </bottom>
      <diagonal/>
    </border>
    <border>
      <left style="thin">
        <color indexed="10"/>
      </left>
      <right style="thin">
        <color indexed="10"/>
      </right>
      <top style="thin">
        <color indexed="64"/>
      </top>
      <bottom style="double">
        <color indexed="10"/>
      </bottom>
      <diagonal/>
    </border>
    <border>
      <left style="thin">
        <color indexed="10"/>
      </left>
      <right style="double">
        <color indexed="10"/>
      </right>
      <top style="thin">
        <color indexed="64"/>
      </top>
      <bottom style="double">
        <color indexed="10"/>
      </bottom>
      <diagonal/>
    </border>
    <border>
      <left/>
      <right style="thin">
        <color indexed="64"/>
      </right>
      <top style="thin">
        <color indexed="64"/>
      </top>
      <bottom style="double">
        <color indexed="10"/>
      </bottom>
      <diagonal/>
    </border>
    <border>
      <left style="thin">
        <color indexed="64"/>
      </left>
      <right style="thin">
        <color indexed="10"/>
      </right>
      <top/>
      <bottom style="thin">
        <color indexed="44"/>
      </bottom>
      <diagonal/>
    </border>
    <border>
      <left style="thin">
        <color indexed="10"/>
      </left>
      <right style="double">
        <color indexed="10"/>
      </right>
      <top/>
      <bottom style="thin">
        <color indexed="44"/>
      </bottom>
      <diagonal/>
    </border>
    <border>
      <left style="thin">
        <color indexed="64"/>
      </left>
      <right style="thin">
        <color indexed="10"/>
      </right>
      <top style="thin">
        <color indexed="44"/>
      </top>
      <bottom style="thin">
        <color indexed="44"/>
      </bottom>
      <diagonal/>
    </border>
    <border>
      <left style="thin">
        <color indexed="10"/>
      </left>
      <right style="thin">
        <color indexed="10"/>
      </right>
      <top style="thin">
        <color indexed="44"/>
      </top>
      <bottom style="thin">
        <color indexed="44"/>
      </bottom>
      <diagonal/>
    </border>
    <border>
      <left style="thin">
        <color indexed="10"/>
      </left>
      <right style="thin">
        <color indexed="10"/>
      </right>
      <top style="thin">
        <color indexed="44"/>
      </top>
      <bottom/>
      <diagonal/>
    </border>
    <border>
      <left style="thin">
        <color indexed="10"/>
      </left>
      <right style="double">
        <color indexed="10"/>
      </right>
      <top style="thin">
        <color indexed="44"/>
      </top>
      <bottom style="thin">
        <color indexed="44"/>
      </bottom>
      <diagonal/>
    </border>
    <border>
      <left/>
      <right style="thin">
        <color indexed="64"/>
      </right>
      <top style="thin">
        <color indexed="44"/>
      </top>
      <bottom style="thin">
        <color indexed="44"/>
      </bottom>
      <diagonal/>
    </border>
    <border>
      <left style="thin">
        <color indexed="10"/>
      </left>
      <right/>
      <top/>
      <bottom style="thin">
        <color indexed="44"/>
      </bottom>
      <diagonal/>
    </border>
    <border>
      <left/>
      <right style="thin">
        <color indexed="10"/>
      </right>
      <top/>
      <bottom style="thin">
        <color indexed="44"/>
      </bottom>
      <diagonal/>
    </border>
    <border>
      <left/>
      <right style="thin">
        <color indexed="64"/>
      </right>
      <top/>
      <bottom style="thin">
        <color indexed="44"/>
      </bottom>
      <diagonal/>
    </border>
    <border>
      <left style="thin">
        <color indexed="10"/>
      </left>
      <right style="thin">
        <color indexed="10"/>
      </right>
      <top style="medium">
        <color indexed="64"/>
      </top>
      <bottom style="double">
        <color indexed="10"/>
      </bottom>
      <diagonal/>
    </border>
    <border>
      <left style="medium">
        <color indexed="64"/>
      </left>
      <right style="thin">
        <color indexed="10"/>
      </right>
      <top style="thin">
        <color indexed="44"/>
      </top>
      <bottom style="thin">
        <color indexed="44"/>
      </bottom>
      <diagonal/>
    </border>
    <border>
      <left style="thin">
        <color indexed="10"/>
      </left>
      <right/>
      <top style="thin">
        <color indexed="44"/>
      </top>
      <bottom style="thin">
        <color indexed="44"/>
      </bottom>
      <diagonal/>
    </border>
    <border>
      <left/>
      <right style="thin">
        <color indexed="10"/>
      </right>
      <top style="thin">
        <color indexed="44"/>
      </top>
      <bottom style="thin">
        <color indexed="44"/>
      </bottom>
      <diagonal/>
    </border>
    <border>
      <left/>
      <right style="medium">
        <color indexed="64"/>
      </right>
      <top style="thin">
        <color indexed="44"/>
      </top>
      <bottom style="thin">
        <color indexed="44"/>
      </bottom>
      <diagonal/>
    </border>
    <border>
      <left style="double">
        <color indexed="10"/>
      </left>
      <right style="medium">
        <color indexed="64"/>
      </right>
      <top style="thin">
        <color indexed="44"/>
      </top>
      <bottom style="thin">
        <color indexed="44"/>
      </bottom>
      <diagonal/>
    </border>
    <border>
      <left style="medium">
        <color indexed="64"/>
      </left>
      <right style="thin">
        <color indexed="10"/>
      </right>
      <top style="thin">
        <color indexed="44"/>
      </top>
      <bottom/>
      <diagonal/>
    </border>
    <border>
      <left style="thin">
        <color indexed="10"/>
      </left>
      <right style="thin">
        <color indexed="10"/>
      </right>
      <top style="thin">
        <color indexed="44"/>
      </top>
      <bottom style="double">
        <color indexed="10"/>
      </bottom>
      <diagonal/>
    </border>
    <border>
      <left style="thin">
        <color indexed="10"/>
      </left>
      <right/>
      <top style="thin">
        <color indexed="44"/>
      </top>
      <bottom style="double">
        <color indexed="10"/>
      </bottom>
      <diagonal/>
    </border>
    <border>
      <left/>
      <right style="thin">
        <color indexed="10"/>
      </right>
      <top style="thin">
        <color indexed="44"/>
      </top>
      <bottom style="double">
        <color indexed="10"/>
      </bottom>
      <diagonal/>
    </border>
    <border>
      <left style="thin">
        <color indexed="10"/>
      </left>
      <right style="double">
        <color indexed="10"/>
      </right>
      <top style="thin">
        <color indexed="44"/>
      </top>
      <bottom style="double">
        <color indexed="10"/>
      </bottom>
      <diagonal/>
    </border>
    <border>
      <left style="double">
        <color indexed="10"/>
      </left>
      <right style="medium">
        <color indexed="64"/>
      </right>
      <top style="thin">
        <color indexed="44"/>
      </top>
      <bottom style="double">
        <color indexed="10"/>
      </bottom>
      <diagonal/>
    </border>
    <border>
      <left/>
      <right style="medium">
        <color indexed="64"/>
      </right>
      <top style="thin">
        <color indexed="44"/>
      </top>
      <bottom style="double">
        <color indexed="10"/>
      </bottom>
      <diagonal/>
    </border>
    <border>
      <left style="medium">
        <color indexed="64"/>
      </left>
      <right style="thin">
        <color indexed="10"/>
      </right>
      <top style="double">
        <color indexed="10"/>
      </top>
      <bottom style="medium">
        <color indexed="64"/>
      </bottom>
      <diagonal/>
    </border>
    <border>
      <left style="thin">
        <color indexed="10"/>
      </left>
      <right style="thin">
        <color indexed="10"/>
      </right>
      <top style="double">
        <color indexed="10"/>
      </top>
      <bottom style="medium">
        <color indexed="64"/>
      </bottom>
      <diagonal/>
    </border>
    <border>
      <left style="thin">
        <color indexed="10"/>
      </left>
      <right/>
      <top/>
      <bottom style="medium">
        <color indexed="64"/>
      </bottom>
      <diagonal/>
    </border>
    <border>
      <left/>
      <right style="thin">
        <color indexed="10"/>
      </right>
      <top/>
      <bottom style="medium">
        <color indexed="64"/>
      </bottom>
      <diagonal/>
    </border>
    <border>
      <left style="thin">
        <color indexed="10"/>
      </left>
      <right style="thin">
        <color indexed="10"/>
      </right>
      <top/>
      <bottom style="medium">
        <color indexed="64"/>
      </bottom>
      <diagonal/>
    </border>
    <border>
      <left style="thin">
        <color indexed="10"/>
      </left>
      <right style="double">
        <color indexed="10"/>
      </right>
      <top/>
      <bottom style="medium">
        <color indexed="64"/>
      </bottom>
      <diagonal/>
    </border>
    <border>
      <left/>
      <right style="medium">
        <color indexed="64"/>
      </right>
      <top/>
      <bottom style="medium">
        <color indexed="64"/>
      </bottom>
      <diagonal/>
    </border>
    <border>
      <left style="thin">
        <color indexed="10"/>
      </left>
      <right/>
      <top style="thin">
        <color indexed="44"/>
      </top>
      <bottom/>
      <diagonal/>
    </border>
    <border>
      <left/>
      <right style="thin">
        <color indexed="10"/>
      </right>
      <top style="thin">
        <color indexed="44"/>
      </top>
      <bottom/>
      <diagonal/>
    </border>
    <border>
      <left style="thin">
        <color indexed="10"/>
      </left>
      <right style="double">
        <color indexed="10"/>
      </right>
      <top style="thin">
        <color indexed="44"/>
      </top>
      <bottom/>
      <diagonal/>
    </border>
    <border>
      <left/>
      <right style="medium">
        <color indexed="64"/>
      </right>
      <top style="thin">
        <color indexed="44"/>
      </top>
      <bottom/>
      <diagonal/>
    </border>
    <border>
      <left style="medium">
        <color indexed="64"/>
      </left>
      <right style="thin">
        <color indexed="10"/>
      </right>
      <top style="double">
        <color indexed="10"/>
      </top>
      <bottom style="double">
        <color indexed="10"/>
      </bottom>
      <diagonal/>
    </border>
    <border>
      <left style="thin">
        <color indexed="10"/>
      </left>
      <right style="thin">
        <color indexed="10"/>
      </right>
      <top style="double">
        <color indexed="10"/>
      </top>
      <bottom style="double">
        <color indexed="10"/>
      </bottom>
      <diagonal/>
    </border>
    <border>
      <left style="thin">
        <color indexed="10"/>
      </left>
      <right style="double">
        <color indexed="10"/>
      </right>
      <top style="double">
        <color indexed="10"/>
      </top>
      <bottom style="double">
        <color indexed="10"/>
      </bottom>
      <diagonal/>
    </border>
    <border>
      <left/>
      <right style="medium">
        <color indexed="64"/>
      </right>
      <top style="double">
        <color indexed="10"/>
      </top>
      <bottom style="double">
        <color indexed="10"/>
      </bottom>
      <diagonal/>
    </border>
    <border>
      <left style="medium">
        <color indexed="64"/>
      </left>
      <right style="thin">
        <color indexed="10"/>
      </right>
      <top style="medium">
        <color indexed="64"/>
      </top>
      <bottom style="double">
        <color indexed="10"/>
      </bottom>
      <diagonal/>
    </border>
    <border>
      <left style="thin">
        <color indexed="10"/>
      </left>
      <right style="double">
        <color indexed="10"/>
      </right>
      <top style="medium">
        <color indexed="64"/>
      </top>
      <bottom style="double">
        <color indexed="10"/>
      </bottom>
      <diagonal/>
    </border>
    <border>
      <left/>
      <right style="medium">
        <color indexed="64"/>
      </right>
      <top style="medium">
        <color indexed="64"/>
      </top>
      <bottom style="double">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10"/>
      </left>
      <right/>
      <top style="medium">
        <color indexed="64"/>
      </top>
      <bottom style="double">
        <color indexed="10"/>
      </bottom>
      <diagonal/>
    </border>
    <border>
      <left style="thin">
        <color indexed="10"/>
      </left>
      <right style="thin">
        <color indexed="10"/>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double">
        <color indexed="64"/>
      </bottom>
      <diagonal/>
    </border>
    <border>
      <left style="medium">
        <color indexed="64"/>
      </left>
      <right style="thin">
        <color indexed="10"/>
      </right>
      <top/>
      <bottom style="thin">
        <color indexed="44"/>
      </bottom>
      <diagonal/>
    </border>
    <border>
      <left style="thin">
        <color indexed="10"/>
      </left>
      <right/>
      <top style="double">
        <color indexed="10"/>
      </top>
      <bottom style="thin">
        <color indexed="44"/>
      </bottom>
      <diagonal/>
    </border>
    <border>
      <left style="thin">
        <color indexed="10"/>
      </left>
      <right style="double">
        <color indexed="10"/>
      </right>
      <top style="double">
        <color indexed="10"/>
      </top>
      <bottom style="thin">
        <color indexed="44"/>
      </bottom>
      <diagonal/>
    </border>
    <border>
      <left/>
      <right style="medium">
        <color indexed="64"/>
      </right>
      <top/>
      <bottom style="thin">
        <color indexed="44"/>
      </bottom>
      <diagonal/>
    </border>
    <border>
      <left style="medium">
        <color indexed="64"/>
      </left>
      <right style="thin">
        <color indexed="10"/>
      </right>
      <top/>
      <bottom style="medium">
        <color indexed="64"/>
      </bottom>
      <diagonal/>
    </border>
    <border>
      <left style="thin">
        <color indexed="64"/>
      </left>
      <right/>
      <top style="thin">
        <color indexed="44"/>
      </top>
      <bottom style="thin">
        <color indexed="44"/>
      </bottom>
      <diagonal/>
    </border>
    <border>
      <left style="thin">
        <color indexed="10"/>
      </left>
      <right style="double">
        <color indexed="10"/>
      </right>
      <top/>
      <bottom/>
      <diagonal/>
    </border>
    <border>
      <left/>
      <right style="thin">
        <color indexed="64"/>
      </right>
      <top style="thin">
        <color indexed="44"/>
      </top>
      <bottom/>
      <diagonal/>
    </border>
    <border>
      <left style="medium">
        <color indexed="64"/>
      </left>
      <right style="thin">
        <color indexed="10"/>
      </right>
      <top style="double">
        <color indexed="10"/>
      </top>
      <bottom style="thin">
        <color indexed="44"/>
      </bottom>
      <diagonal/>
    </border>
    <border>
      <left style="thin">
        <color indexed="10"/>
      </left>
      <right style="thin">
        <color indexed="10"/>
      </right>
      <top style="double">
        <color indexed="10"/>
      </top>
      <bottom style="thin">
        <color indexed="44"/>
      </bottom>
      <diagonal/>
    </border>
    <border>
      <left/>
      <right style="thin">
        <color indexed="10"/>
      </right>
      <top style="double">
        <color indexed="10"/>
      </top>
      <bottom style="thin">
        <color indexed="44"/>
      </bottom>
      <diagonal/>
    </border>
    <border>
      <left/>
      <right style="medium">
        <color indexed="64"/>
      </right>
      <top style="double">
        <color indexed="10"/>
      </top>
      <bottom style="thin">
        <color indexed="44"/>
      </bottom>
      <diagonal/>
    </border>
    <border>
      <left/>
      <right/>
      <top style="thin">
        <color indexed="44"/>
      </top>
      <bottom style="thin">
        <color indexed="4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10"/>
      </left>
      <right/>
      <top style="thin">
        <color indexed="64"/>
      </top>
      <bottom style="double">
        <color indexed="10"/>
      </bottom>
      <diagonal/>
    </border>
    <border>
      <left/>
      <right style="thin">
        <color indexed="10"/>
      </right>
      <top style="thin">
        <color indexed="64"/>
      </top>
      <bottom style="double">
        <color indexed="10"/>
      </bottom>
      <diagonal/>
    </border>
    <border>
      <left/>
      <right/>
      <top style="medium">
        <color indexed="64"/>
      </top>
      <bottom style="double">
        <color indexed="10"/>
      </bottom>
      <diagonal/>
    </border>
    <border>
      <left/>
      <right style="thin">
        <color indexed="10"/>
      </right>
      <top style="medium">
        <color indexed="64"/>
      </top>
      <bottom style="double">
        <color indexed="10"/>
      </bottom>
      <diagonal/>
    </border>
    <border>
      <left style="thin">
        <color indexed="10"/>
      </left>
      <right/>
      <top style="double">
        <color indexed="10"/>
      </top>
      <bottom style="double">
        <color indexed="10"/>
      </bottom>
      <diagonal/>
    </border>
    <border>
      <left/>
      <right/>
      <top style="double">
        <color indexed="10"/>
      </top>
      <bottom style="double">
        <color indexed="10"/>
      </bottom>
      <diagonal/>
    </border>
    <border>
      <left/>
      <right style="thin">
        <color indexed="10"/>
      </right>
      <top style="double">
        <color indexed="10"/>
      </top>
      <bottom style="double">
        <color indexed="10"/>
      </bottom>
      <diagonal/>
    </border>
    <border>
      <left style="thin">
        <color indexed="10"/>
      </left>
      <right/>
      <top style="double">
        <color indexed="10"/>
      </top>
      <bottom style="medium">
        <color indexed="64"/>
      </bottom>
      <diagonal/>
    </border>
    <border>
      <left/>
      <right/>
      <top style="double">
        <color indexed="10"/>
      </top>
      <bottom style="medium">
        <color indexed="64"/>
      </bottom>
      <diagonal/>
    </border>
    <border>
      <left/>
      <right style="thin">
        <color indexed="10"/>
      </right>
      <top style="double">
        <color indexed="1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right style="hair">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10"/>
      </right>
      <top style="thin">
        <color indexed="44"/>
      </top>
      <bottom style="double">
        <color rgb="FFFF0000"/>
      </bottom>
      <diagonal/>
    </border>
    <border>
      <left style="thin">
        <color indexed="10"/>
      </left>
      <right style="thin">
        <color indexed="10"/>
      </right>
      <top style="thin">
        <color indexed="44"/>
      </top>
      <bottom style="double">
        <color rgb="FFFF0000"/>
      </bottom>
      <diagonal/>
    </border>
    <border>
      <left style="thin">
        <color indexed="10"/>
      </left>
      <right style="double">
        <color indexed="10"/>
      </right>
      <top style="thin">
        <color indexed="44"/>
      </top>
      <bottom style="double">
        <color rgb="FFFF0000"/>
      </bottom>
      <diagonal/>
    </border>
    <border>
      <left/>
      <right style="thin">
        <color indexed="64"/>
      </right>
      <top style="thin">
        <color indexed="44"/>
      </top>
      <bottom style="double">
        <color rgb="FFFF0000"/>
      </bottom>
      <diagonal/>
    </border>
    <border>
      <left/>
      <right/>
      <top style="thin">
        <color indexed="44"/>
      </top>
      <bottom style="double">
        <color rgb="FFFF0000"/>
      </bottom>
      <diagonal/>
    </border>
    <border>
      <left/>
      <right style="thin">
        <color indexed="10"/>
      </right>
      <top style="thin">
        <color indexed="44"/>
      </top>
      <bottom style="double">
        <color rgb="FFFF0000"/>
      </bottom>
      <diagonal/>
    </border>
    <border>
      <left style="thin">
        <color indexed="10"/>
      </left>
      <right style="thin">
        <color rgb="FFFF0000"/>
      </right>
      <top style="thin">
        <color indexed="44"/>
      </top>
      <bottom style="thin">
        <color indexed="4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s>
  <cellStyleXfs count="3">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cellStyleXfs>
  <cellXfs count="705">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8" fillId="0" borderId="2" xfId="0" applyFont="1" applyBorder="1" applyAlignment="1">
      <alignment horizontal="distributed" vertical="center"/>
    </xf>
    <xf numFmtId="0" fontId="0" fillId="0" borderId="0" xfId="0" applyAlignment="1">
      <alignment horizontal="distributed" vertical="center"/>
    </xf>
    <xf numFmtId="0" fontId="8"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xf numFmtId="0" fontId="0" fillId="0" borderId="0" xfId="0" applyAlignment="1">
      <alignment horizontal="distributed" vertical="center" shrinkToFit="1"/>
    </xf>
    <xf numFmtId="0" fontId="0" fillId="0" borderId="3" xfId="0" applyBorder="1" applyAlignment="1">
      <alignment horizontal="center" vertical="center"/>
    </xf>
    <xf numFmtId="0" fontId="0" fillId="0" borderId="3" xfId="0" applyBorder="1" applyAlignment="1">
      <alignment vertical="center"/>
    </xf>
    <xf numFmtId="38" fontId="0" fillId="0" borderId="3" xfId="0" applyNumberFormat="1" applyBorder="1" applyAlignment="1">
      <alignment vertical="center"/>
    </xf>
    <xf numFmtId="38" fontId="0" fillId="0" borderId="0" xfId="0" applyNumberFormat="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38" fontId="0" fillId="0" borderId="7" xfId="0" applyNumberFormat="1" applyBorder="1" applyAlignment="1">
      <alignment vertical="center"/>
    </xf>
    <xf numFmtId="38" fontId="0" fillId="0" borderId="8" xfId="0" applyNumberFormat="1" applyBorder="1" applyAlignment="1">
      <alignment vertical="center"/>
    </xf>
    <xf numFmtId="0" fontId="0" fillId="0" borderId="9" xfId="0" applyBorder="1" applyAlignment="1">
      <alignment vertical="center"/>
    </xf>
    <xf numFmtId="0" fontId="0" fillId="0" borderId="10" xfId="0" applyBorder="1" applyAlignment="1">
      <alignment vertical="center"/>
    </xf>
    <xf numFmtId="38" fontId="0" fillId="0" borderId="10" xfId="0" applyNumberFormat="1" applyBorder="1" applyAlignment="1">
      <alignment vertical="center"/>
    </xf>
    <xf numFmtId="38" fontId="0" fillId="0" borderId="11" xfId="0" applyNumberFormat="1" applyBorder="1" applyAlignment="1">
      <alignment vertical="center"/>
    </xf>
    <xf numFmtId="38" fontId="0" fillId="0" borderId="12" xfId="0" applyNumberFormat="1" applyBorder="1" applyAlignment="1">
      <alignment vertical="center"/>
    </xf>
    <xf numFmtId="38" fontId="0" fillId="0" borderId="3" xfId="0" applyNumberFormat="1" applyBorder="1" applyAlignment="1">
      <alignment horizontal="center" vertical="center"/>
    </xf>
    <xf numFmtId="0" fontId="12" fillId="0" borderId="0" xfId="0" applyFont="1"/>
    <xf numFmtId="0" fontId="14" fillId="2" borderId="13" xfId="0" applyFont="1" applyFill="1" applyBorder="1"/>
    <xf numFmtId="0" fontId="14" fillId="0" borderId="14" xfId="0" applyFont="1" applyBorder="1"/>
    <xf numFmtId="0" fontId="14" fillId="0" borderId="15" xfId="0" applyFont="1" applyBorder="1" applyAlignment="1">
      <alignment horizontal="center"/>
    </xf>
    <xf numFmtId="0" fontId="14" fillId="0" borderId="15" xfId="0" applyFont="1" applyBorder="1" applyAlignment="1">
      <alignment horizontal="distributed" justifyLastLine="1"/>
    </xf>
    <xf numFmtId="0" fontId="14" fillId="0" borderId="16" xfId="0" applyFont="1" applyBorder="1" applyAlignment="1">
      <alignment horizontal="distributed" justifyLastLine="1"/>
    </xf>
    <xf numFmtId="0" fontId="14" fillId="0" borderId="17" xfId="0" applyFont="1" applyBorder="1" applyAlignment="1">
      <alignment horizontal="distributed" justifyLastLine="1"/>
    </xf>
    <xf numFmtId="0" fontId="14" fillId="2" borderId="18" xfId="0" applyFont="1" applyFill="1" applyBorder="1"/>
    <xf numFmtId="0" fontId="12" fillId="0" borderId="0" xfId="0" applyFont="1" applyAlignment="1">
      <alignment vertical="center"/>
    </xf>
    <xf numFmtId="0" fontId="14" fillId="2" borderId="18" xfId="0" applyFont="1" applyFill="1" applyBorder="1" applyAlignment="1">
      <alignment vertical="center"/>
    </xf>
    <xf numFmtId="0" fontId="14" fillId="2" borderId="13" xfId="0" applyFont="1" applyFill="1" applyBorder="1" applyAlignment="1">
      <alignment vertical="center"/>
    </xf>
    <xf numFmtId="38" fontId="14" fillId="2" borderId="13" xfId="2" applyFont="1" applyFill="1" applyBorder="1" applyAlignment="1">
      <alignment vertical="center"/>
    </xf>
    <xf numFmtId="38" fontId="14" fillId="2" borderId="19" xfId="2" applyFont="1" applyFill="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5" fillId="0" borderId="21" xfId="0" applyFont="1" applyBorder="1" applyAlignment="1">
      <alignment vertical="center"/>
    </xf>
    <xf numFmtId="38" fontId="14" fillId="0" borderId="21" xfId="2" applyFont="1" applyBorder="1" applyAlignment="1">
      <alignment vertical="center"/>
    </xf>
    <xf numFmtId="38" fontId="14" fillId="0" borderId="19" xfId="2" applyFont="1" applyBorder="1" applyAlignment="1">
      <alignment vertical="center"/>
    </xf>
    <xf numFmtId="0" fontId="14" fillId="0" borderId="22" xfId="0" applyFont="1" applyBorder="1" applyAlignment="1">
      <alignment vertical="center"/>
    </xf>
    <xf numFmtId="38" fontId="14" fillId="0" borderId="23" xfId="2" applyFont="1" applyBorder="1" applyAlignment="1">
      <alignment vertical="center"/>
    </xf>
    <xf numFmtId="38" fontId="14" fillId="0" borderId="24" xfId="2" applyFont="1" applyBorder="1" applyAlignment="1">
      <alignment vertical="center"/>
    </xf>
    <xf numFmtId="0" fontId="14" fillId="0" borderId="13" xfId="0" applyFont="1" applyBorder="1" applyAlignment="1">
      <alignment vertical="center"/>
    </xf>
    <xf numFmtId="0" fontId="14" fillId="0" borderId="0" xfId="0" applyFont="1" applyAlignment="1">
      <alignment vertical="center"/>
    </xf>
    <xf numFmtId="0" fontId="14" fillId="2" borderId="25" xfId="0" applyFont="1" applyFill="1" applyBorder="1" applyAlignment="1">
      <alignment vertical="center"/>
    </xf>
    <xf numFmtId="0" fontId="14" fillId="2" borderId="26" xfId="0" applyFont="1" applyFill="1" applyBorder="1" applyAlignment="1">
      <alignment vertical="center"/>
    </xf>
    <xf numFmtId="38" fontId="14" fillId="2" borderId="27" xfId="2" applyFont="1" applyFill="1" applyBorder="1" applyAlignment="1">
      <alignment vertical="center"/>
    </xf>
    <xf numFmtId="0" fontId="4" fillId="0" borderId="0" xfId="0" applyFont="1" applyAlignment="1">
      <alignment vertical="center"/>
    </xf>
    <xf numFmtId="0" fontId="5" fillId="0" borderId="28" xfId="0" applyFont="1" applyBorder="1" applyAlignment="1">
      <alignment horizontal="center" vertical="center"/>
    </xf>
    <xf numFmtId="0" fontId="5" fillId="0" borderId="0" xfId="0" applyFont="1" applyAlignment="1">
      <alignment vertical="center"/>
    </xf>
    <xf numFmtId="0" fontId="5" fillId="0" borderId="29" xfId="0" applyFont="1" applyBorder="1" applyAlignment="1">
      <alignment vertical="center"/>
    </xf>
    <xf numFmtId="0" fontId="5" fillId="0" borderId="21"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38" fontId="5" fillId="0" borderId="21" xfId="2" applyFont="1" applyBorder="1" applyAlignment="1">
      <alignment vertical="center"/>
    </xf>
    <xf numFmtId="38" fontId="5" fillId="0" borderId="19" xfId="2" applyFont="1" applyBorder="1" applyAlignment="1">
      <alignment vertical="center"/>
    </xf>
    <xf numFmtId="38" fontId="5" fillId="0" borderId="32" xfId="2" applyFont="1" applyFill="1" applyBorder="1" applyAlignment="1">
      <alignment vertical="center"/>
    </xf>
    <xf numFmtId="38" fontId="5" fillId="0" borderId="21" xfId="2" applyFont="1" applyFill="1" applyBorder="1" applyAlignment="1">
      <alignment vertical="center"/>
    </xf>
    <xf numFmtId="38" fontId="5" fillId="0" borderId="23" xfId="2" applyFont="1" applyFill="1" applyBorder="1" applyAlignment="1">
      <alignment vertical="center"/>
    </xf>
    <xf numFmtId="38" fontId="5" fillId="0" borderId="23" xfId="2" applyFont="1" applyBorder="1" applyAlignment="1">
      <alignment vertical="center"/>
    </xf>
    <xf numFmtId="38" fontId="5" fillId="0" borderId="33" xfId="2" applyFont="1" applyFill="1" applyBorder="1" applyAlignment="1">
      <alignment vertical="center"/>
    </xf>
    <xf numFmtId="0" fontId="5" fillId="0" borderId="23" xfId="0" applyFont="1" applyBorder="1" applyAlignment="1">
      <alignment vertical="center"/>
    </xf>
    <xf numFmtId="0" fontId="5" fillId="0" borderId="34" xfId="0" applyFont="1" applyBorder="1" applyAlignment="1">
      <alignment vertical="center"/>
    </xf>
    <xf numFmtId="0" fontId="5" fillId="0" borderId="22"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38" fontId="5" fillId="0" borderId="39" xfId="2" applyFont="1" applyFill="1" applyBorder="1" applyAlignment="1">
      <alignment vertical="center"/>
    </xf>
    <xf numFmtId="38" fontId="5" fillId="0" borderId="40" xfId="2" applyFont="1" applyFill="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38" fontId="5" fillId="3" borderId="45" xfId="0" applyNumberFormat="1" applyFont="1" applyFill="1" applyBorder="1" applyAlignment="1">
      <alignment vertical="center"/>
    </xf>
    <xf numFmtId="38" fontId="5" fillId="3" borderId="46" xfId="0" applyNumberFormat="1" applyFont="1" applyFill="1" applyBorder="1" applyAlignment="1">
      <alignment vertical="center"/>
    </xf>
    <xf numFmtId="38" fontId="5" fillId="3" borderId="47" xfId="0" applyNumberFormat="1" applyFont="1" applyFill="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38" fontId="5" fillId="0" borderId="51" xfId="2" applyFont="1" applyFill="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38" fontId="5" fillId="3" borderId="53" xfId="0" applyNumberFormat="1" applyFont="1" applyFill="1" applyBorder="1" applyAlignment="1">
      <alignment vertical="center"/>
    </xf>
    <xf numFmtId="38" fontId="5" fillId="3" borderId="54" xfId="0" applyNumberFormat="1" applyFont="1" applyFill="1" applyBorder="1" applyAlignment="1">
      <alignment vertical="center"/>
    </xf>
    <xf numFmtId="38" fontId="5" fillId="3" borderId="55" xfId="2" applyFont="1" applyFill="1" applyBorder="1" applyAlignment="1">
      <alignment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3" borderId="58"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0" fillId="0" borderId="0" xfId="0" applyAlignment="1" applyProtection="1">
      <alignment horizontal="right"/>
      <protection locked="0"/>
    </xf>
    <xf numFmtId="0" fontId="17" fillId="0" borderId="0" xfId="0" applyFont="1" applyAlignment="1">
      <alignment horizontal="center" vertical="center"/>
    </xf>
    <xf numFmtId="0" fontId="1"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0" fillId="0" borderId="0" xfId="0" applyAlignment="1">
      <alignment horizontal="right" vertical="center"/>
    </xf>
    <xf numFmtId="0" fontId="0" fillId="0" borderId="2" xfId="0" applyBorder="1" applyAlignment="1">
      <alignment vertical="center"/>
    </xf>
    <xf numFmtId="0" fontId="0" fillId="0" borderId="2" xfId="0" applyBorder="1" applyAlignment="1">
      <alignment horizontal="right" vertical="center"/>
    </xf>
    <xf numFmtId="0" fontId="1" fillId="4" borderId="2" xfId="0" applyFont="1" applyFill="1" applyBorder="1" applyAlignment="1">
      <alignment horizontal="center" vertical="center"/>
    </xf>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19" fillId="0" borderId="0" xfId="0" applyFont="1" applyAlignment="1">
      <alignment vertical="center"/>
    </xf>
    <xf numFmtId="0" fontId="0" fillId="0" borderId="0" xfId="0" applyProtection="1">
      <protection locked="0"/>
    </xf>
    <xf numFmtId="0" fontId="0" fillId="0" borderId="67" xfId="0" applyBorder="1" applyAlignment="1">
      <alignment vertical="center"/>
    </xf>
    <xf numFmtId="0" fontId="0" fillId="0" borderId="67" xfId="0" applyBorder="1" applyAlignment="1" applyProtection="1">
      <alignment vertical="center"/>
      <protection locked="0"/>
    </xf>
    <xf numFmtId="0" fontId="0" fillId="0" borderId="0" xfId="0" applyAlignment="1" applyProtection="1">
      <alignment vertical="center"/>
      <protection locked="0"/>
    </xf>
    <xf numFmtId="0" fontId="0" fillId="0" borderId="68" xfId="0" applyBorder="1" applyAlignment="1">
      <alignment vertical="center"/>
    </xf>
    <xf numFmtId="0" fontId="6" fillId="0" borderId="2" xfId="0" applyFont="1" applyBorder="1" applyAlignment="1">
      <alignment horizontal="center" vertical="center"/>
    </xf>
    <xf numFmtId="38" fontId="0" fillId="0" borderId="0" xfId="0" applyNumberFormat="1" applyAlignment="1">
      <alignment horizontal="center" vertical="center"/>
    </xf>
    <xf numFmtId="38" fontId="20" fillId="0" borderId="0" xfId="0" applyNumberFormat="1" applyFont="1" applyAlignment="1">
      <alignment horizontal="center" vertical="center"/>
    </xf>
    <xf numFmtId="0" fontId="7" fillId="0" borderId="0" xfId="0" applyFont="1" applyAlignment="1" applyProtection="1">
      <alignment horizontal="center" vertical="center"/>
      <protection locked="0"/>
    </xf>
    <xf numFmtId="0" fontId="0" fillId="0" borderId="60" xfId="0" applyBorder="1" applyAlignment="1">
      <alignment vertical="center"/>
    </xf>
    <xf numFmtId="0" fontId="0" fillId="0" borderId="62"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6" fillId="0" borderId="0" xfId="0" applyFont="1" applyAlignment="1">
      <alignment vertical="center"/>
    </xf>
    <xf numFmtId="0" fontId="6" fillId="0" borderId="0" xfId="0" applyFont="1"/>
    <xf numFmtId="0" fontId="21" fillId="0" borderId="0" xfId="0" applyFont="1" applyAlignment="1">
      <alignment horizontal="left" vertical="center"/>
    </xf>
    <xf numFmtId="0" fontId="6" fillId="0" borderId="0" xfId="0" applyFont="1" applyAlignment="1">
      <alignment horizontal="left"/>
    </xf>
    <xf numFmtId="0" fontId="22" fillId="0" borderId="0" xfId="0" applyFont="1" applyAlignment="1">
      <alignment vertical="center"/>
    </xf>
    <xf numFmtId="0" fontId="6" fillId="0" borderId="68" xfId="0" applyFont="1" applyBorder="1" applyAlignment="1">
      <alignment horizontal="right" vertical="center"/>
    </xf>
    <xf numFmtId="0" fontId="6" fillId="0" borderId="2" xfId="0" applyFont="1" applyBorder="1" applyAlignment="1">
      <alignment horizontal="left" vertical="center"/>
    </xf>
    <xf numFmtId="0" fontId="15" fillId="0" borderId="28" xfId="0" applyFont="1" applyBorder="1" applyAlignment="1">
      <alignment horizontal="center" vertical="center"/>
    </xf>
    <xf numFmtId="0" fontId="15" fillId="0" borderId="13" xfId="0" applyFont="1" applyBorder="1" applyAlignment="1">
      <alignment vertical="center"/>
    </xf>
    <xf numFmtId="0" fontId="15" fillId="0" borderId="35" xfId="0" applyFont="1" applyBorder="1" applyAlignment="1">
      <alignment vertical="center"/>
    </xf>
    <xf numFmtId="0" fontId="15" fillId="0" borderId="45" xfId="0" applyFont="1" applyBorder="1" applyAlignment="1">
      <alignment vertical="center"/>
    </xf>
    <xf numFmtId="0" fontId="15" fillId="0" borderId="0" xfId="0" applyFont="1" applyAlignment="1">
      <alignment vertical="center"/>
    </xf>
    <xf numFmtId="0" fontId="15" fillId="3" borderId="72" xfId="0" applyFont="1" applyFill="1" applyBorder="1" applyAlignment="1">
      <alignment horizontal="center" vertical="center"/>
    </xf>
    <xf numFmtId="0" fontId="15" fillId="0" borderId="45" xfId="0" applyFont="1" applyBorder="1" applyAlignment="1">
      <alignment horizontal="distributed" vertical="center"/>
    </xf>
    <xf numFmtId="0" fontId="15" fillId="0" borderId="22" xfId="0" applyFont="1" applyBorder="1" applyAlignment="1">
      <alignment vertical="center"/>
    </xf>
    <xf numFmtId="0" fontId="15" fillId="0" borderId="53" xfId="0" applyFont="1" applyBorder="1" applyAlignment="1">
      <alignment vertical="center"/>
    </xf>
    <xf numFmtId="0" fontId="15" fillId="0" borderId="42" xfId="0" applyFont="1" applyBorder="1" applyAlignment="1">
      <alignment vertical="center"/>
    </xf>
    <xf numFmtId="0" fontId="15" fillId="0" borderId="15" xfId="0" applyFont="1" applyBorder="1" applyAlignment="1">
      <alignment horizontal="center"/>
    </xf>
    <xf numFmtId="0" fontId="15" fillId="0" borderId="15" xfId="0" applyFont="1" applyBorder="1" applyAlignment="1">
      <alignment horizontal="distributed" justifyLastLine="1"/>
    </xf>
    <xf numFmtId="0" fontId="15" fillId="2" borderId="13" xfId="0" applyFont="1" applyFill="1" applyBorder="1" applyAlignment="1">
      <alignment vertical="center"/>
    </xf>
    <xf numFmtId="0" fontId="15" fillId="2" borderId="13" xfId="0" applyFont="1" applyFill="1" applyBorder="1" applyAlignment="1">
      <alignment horizontal="distributed" vertical="center"/>
    </xf>
    <xf numFmtId="0" fontId="15" fillId="2" borderId="73" xfId="0" applyFont="1" applyFill="1" applyBorder="1"/>
    <xf numFmtId="0" fontId="15" fillId="2" borderId="13" xfId="0" applyFont="1" applyFill="1" applyBorder="1" applyAlignment="1">
      <alignment horizontal="distributed"/>
    </xf>
    <xf numFmtId="0" fontId="15" fillId="0" borderId="0" xfId="0" applyFont="1"/>
    <xf numFmtId="38" fontId="8" fillId="0" borderId="0" xfId="0" applyNumberFormat="1" applyFont="1" applyAlignment="1">
      <alignment horizontal="center" vertical="center"/>
    </xf>
    <xf numFmtId="38" fontId="19" fillId="0" borderId="0" xfId="0" applyNumberFormat="1" applyFont="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6" fillId="0" borderId="77" xfId="0" applyFont="1" applyBorder="1" applyAlignment="1">
      <alignment horizontal="left" vertical="center"/>
    </xf>
    <xf numFmtId="0" fontId="6" fillId="0" borderId="7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80" xfId="0" applyFont="1" applyBorder="1" applyAlignment="1">
      <alignment horizontal="center" vertical="center"/>
    </xf>
    <xf numFmtId="0" fontId="6" fillId="0" borderId="81" xfId="0"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28" fillId="0" borderId="0" xfId="0" applyFont="1" applyAlignment="1">
      <alignment vertical="center"/>
    </xf>
    <xf numFmtId="0" fontId="24" fillId="0" borderId="84" xfId="0" applyFont="1" applyBorder="1" applyAlignment="1">
      <alignment vertical="center"/>
    </xf>
    <xf numFmtId="0" fontId="24" fillId="0" borderId="79" xfId="0" applyFont="1" applyBorder="1" applyAlignment="1">
      <alignment vertical="center"/>
    </xf>
    <xf numFmtId="0" fontId="24" fillId="0" borderId="85" xfId="0" applyFont="1" applyBorder="1" applyAlignment="1">
      <alignment vertical="center"/>
    </xf>
    <xf numFmtId="0" fontId="24" fillId="0" borderId="86" xfId="0" applyFont="1" applyBorder="1" applyAlignment="1">
      <alignment vertical="center"/>
    </xf>
    <xf numFmtId="0" fontId="24" fillId="0" borderId="80" xfId="0" applyFont="1" applyBorder="1" applyAlignment="1">
      <alignment vertical="center"/>
    </xf>
    <xf numFmtId="0" fontId="24" fillId="0" borderId="87" xfId="0" applyFont="1" applyBorder="1" applyAlignment="1">
      <alignment vertical="center"/>
    </xf>
    <xf numFmtId="0" fontId="24" fillId="3" borderId="88" xfId="0" applyFont="1" applyFill="1" applyBorder="1" applyAlignment="1">
      <alignment horizontal="center" vertical="center"/>
    </xf>
    <xf numFmtId="0" fontId="24" fillId="3" borderId="89" xfId="0" applyFont="1" applyFill="1" applyBorder="1" applyAlignment="1">
      <alignment horizontal="center" vertical="center"/>
    </xf>
    <xf numFmtId="0" fontId="24" fillId="3" borderId="90" xfId="0" applyFont="1" applyFill="1" applyBorder="1" applyAlignment="1">
      <alignment horizontal="center" vertical="center"/>
    </xf>
    <xf numFmtId="0" fontId="24" fillId="0" borderId="91" xfId="0" applyFont="1" applyBorder="1" applyAlignment="1">
      <alignment horizontal="left" vertical="center"/>
    </xf>
    <xf numFmtId="0" fontId="24" fillId="0" borderId="0" xfId="0" applyFont="1" applyAlignment="1">
      <alignment horizontal="left" vertical="center"/>
    </xf>
    <xf numFmtId="0" fontId="5" fillId="6" borderId="92" xfId="0" applyFont="1" applyFill="1" applyBorder="1" applyAlignment="1">
      <alignment vertical="center"/>
    </xf>
    <xf numFmtId="0" fontId="5" fillId="6" borderId="13" xfId="0" applyFont="1" applyFill="1" applyBorder="1" applyAlignment="1">
      <alignment vertical="center"/>
    </xf>
    <xf numFmtId="0" fontId="15" fillId="6" borderId="13" xfId="0" applyFont="1" applyFill="1" applyBorder="1" applyAlignment="1">
      <alignment vertical="center"/>
    </xf>
    <xf numFmtId="0" fontId="15" fillId="6" borderId="13" xfId="0" applyFont="1" applyFill="1" applyBorder="1" applyAlignment="1">
      <alignment horizontal="distributed" vertical="center"/>
    </xf>
    <xf numFmtId="0" fontId="5" fillId="6" borderId="93" xfId="0" applyFont="1" applyFill="1" applyBorder="1" applyAlignment="1">
      <alignment vertical="center"/>
    </xf>
    <xf numFmtId="0" fontId="5" fillId="6" borderId="26" xfId="0" applyFont="1" applyFill="1" applyBorder="1" applyAlignment="1">
      <alignment vertical="center"/>
    </xf>
    <xf numFmtId="38" fontId="5" fillId="6" borderId="13" xfId="2" applyFont="1" applyFill="1" applyBorder="1" applyAlignment="1">
      <alignment vertical="center"/>
    </xf>
    <xf numFmtId="38" fontId="5" fillId="6" borderId="94" xfId="2" applyFont="1" applyFill="1" applyBorder="1" applyAlignment="1">
      <alignment vertical="center"/>
    </xf>
    <xf numFmtId="38" fontId="5" fillId="6" borderId="95" xfId="2" applyFont="1" applyFill="1" applyBorder="1" applyAlignment="1">
      <alignment vertical="center"/>
    </xf>
    <xf numFmtId="0" fontId="5" fillId="6" borderId="25" xfId="0" applyFont="1" applyFill="1" applyBorder="1" applyAlignment="1">
      <alignment vertical="center"/>
    </xf>
    <xf numFmtId="38" fontId="5" fillId="6" borderId="19" xfId="2" applyFont="1" applyFill="1" applyBorder="1" applyAlignment="1">
      <alignment vertical="center"/>
    </xf>
    <xf numFmtId="0" fontId="5" fillId="0" borderId="96" xfId="0" applyFont="1" applyBorder="1" applyAlignment="1">
      <alignment vertical="center"/>
    </xf>
    <xf numFmtId="0" fontId="5" fillId="0" borderId="45" xfId="0" applyFont="1" applyBorder="1" applyAlignment="1">
      <alignment vertical="center"/>
    </xf>
    <xf numFmtId="0" fontId="14" fillId="0" borderId="171" xfId="0" applyFont="1" applyBorder="1" applyAlignment="1">
      <alignment vertical="center"/>
    </xf>
    <xf numFmtId="0" fontId="14" fillId="0" borderId="172" xfId="0" applyFont="1" applyBorder="1" applyAlignment="1">
      <alignment vertical="center"/>
    </xf>
    <xf numFmtId="0" fontId="15" fillId="0" borderId="172" xfId="0" applyFont="1" applyBorder="1" applyAlignment="1">
      <alignment vertical="center"/>
    </xf>
    <xf numFmtId="38" fontId="14" fillId="0" borderId="172" xfId="2" applyFont="1" applyBorder="1" applyAlignment="1">
      <alignment vertical="center"/>
    </xf>
    <xf numFmtId="38" fontId="14" fillId="0" borderId="173" xfId="2" applyFont="1" applyBorder="1" applyAlignment="1">
      <alignment vertical="center"/>
    </xf>
    <xf numFmtId="38" fontId="14" fillId="0" borderId="174" xfId="2" applyFont="1" applyBorder="1" applyAlignment="1">
      <alignment vertical="center"/>
    </xf>
    <xf numFmtId="0" fontId="15" fillId="0" borderId="30" xfId="0" applyFont="1" applyBorder="1" applyAlignment="1">
      <alignment vertical="center" shrinkToFit="1"/>
    </xf>
    <xf numFmtId="0" fontId="15" fillId="0" borderId="0" xfId="0" applyFont="1" applyAlignment="1">
      <alignment vertical="center" shrinkToFit="1"/>
    </xf>
    <xf numFmtId="0" fontId="15" fillId="0" borderId="31" xfId="0" applyFont="1" applyBorder="1" applyAlignment="1">
      <alignment vertical="center" shrinkToFit="1"/>
    </xf>
    <xf numFmtId="0" fontId="29" fillId="0" borderId="31" xfId="1" applyFont="1" applyBorder="1" applyAlignment="1" applyProtection="1">
      <alignment vertical="center" shrinkToFit="1"/>
    </xf>
    <xf numFmtId="0" fontId="15" fillId="0" borderId="175" xfId="0" applyFont="1" applyBorder="1" applyAlignment="1">
      <alignment vertical="center" shrinkToFit="1"/>
    </xf>
    <xf numFmtId="0" fontId="15" fillId="0" borderId="176" xfId="0" applyFont="1" applyBorder="1" applyAlignment="1">
      <alignment vertical="center" shrinkToFit="1"/>
    </xf>
    <xf numFmtId="0" fontId="14" fillId="0" borderId="31" xfId="0" applyFont="1" applyBorder="1" applyAlignment="1">
      <alignment vertical="center"/>
    </xf>
    <xf numFmtId="0" fontId="14" fillId="0" borderId="177" xfId="0" applyFont="1" applyBorder="1" applyAlignment="1">
      <alignment vertical="center"/>
    </xf>
    <xf numFmtId="0" fontId="15" fillId="0" borderId="177" xfId="0" applyFont="1" applyBorder="1" applyAlignment="1">
      <alignment vertical="center" shrinkToFit="1"/>
    </xf>
    <xf numFmtId="0" fontId="14" fillId="7" borderId="20" xfId="0" applyFont="1" applyFill="1" applyBorder="1" applyAlignment="1">
      <alignment vertical="center"/>
    </xf>
    <xf numFmtId="0" fontId="14" fillId="7" borderId="21" xfId="0" applyFont="1" applyFill="1" applyBorder="1" applyAlignment="1">
      <alignment vertical="center"/>
    </xf>
    <xf numFmtId="0" fontId="15" fillId="7" borderId="21" xfId="0" applyFont="1" applyFill="1" applyBorder="1" applyAlignment="1">
      <alignment vertical="center"/>
    </xf>
    <xf numFmtId="0" fontId="15" fillId="7" borderId="30" xfId="0" applyFont="1" applyFill="1" applyBorder="1" applyAlignment="1">
      <alignment vertical="center" shrinkToFit="1"/>
    </xf>
    <xf numFmtId="0" fontId="15" fillId="7" borderId="31" xfId="0" applyFont="1" applyFill="1" applyBorder="1" applyAlignment="1">
      <alignment vertical="center" shrinkToFit="1"/>
    </xf>
    <xf numFmtId="38" fontId="14" fillId="7" borderId="21" xfId="2" applyFont="1" applyFill="1" applyBorder="1" applyAlignment="1">
      <alignment vertical="center"/>
    </xf>
    <xf numFmtId="38" fontId="14" fillId="7" borderId="19" xfId="2" applyFont="1" applyFill="1" applyBorder="1" applyAlignment="1">
      <alignment vertical="center"/>
    </xf>
    <xf numFmtId="38" fontId="14" fillId="7" borderId="24" xfId="2" applyFont="1" applyFill="1" applyBorder="1" applyAlignment="1">
      <alignment vertical="center"/>
    </xf>
    <xf numFmtId="0" fontId="14" fillId="0" borderId="97" xfId="0" applyFont="1" applyBorder="1" applyAlignment="1">
      <alignment vertical="center"/>
    </xf>
    <xf numFmtId="0" fontId="15" fillId="0" borderId="48" xfId="0" applyFont="1" applyBorder="1" applyAlignment="1">
      <alignment vertical="center" shrinkToFit="1"/>
    </xf>
    <xf numFmtId="0" fontId="29" fillId="0" borderId="49" xfId="1" applyFont="1" applyBorder="1" applyAlignment="1" applyProtection="1">
      <alignment vertical="center" shrinkToFit="1"/>
    </xf>
    <xf numFmtId="38" fontId="14" fillId="0" borderId="22" xfId="2" applyFont="1" applyBorder="1" applyAlignment="1">
      <alignment vertical="center"/>
    </xf>
    <xf numFmtId="38" fontId="14" fillId="0" borderId="98" xfId="2" applyFont="1" applyBorder="1" applyAlignment="1">
      <alignment vertical="center"/>
    </xf>
    <xf numFmtId="38" fontId="14" fillId="0" borderId="99" xfId="2" applyFont="1" applyBorder="1" applyAlignment="1">
      <alignment vertical="center"/>
    </xf>
    <xf numFmtId="0" fontId="14" fillId="8" borderId="20" xfId="0" applyFont="1" applyFill="1" applyBorder="1" applyAlignment="1">
      <alignment vertical="center"/>
    </xf>
    <xf numFmtId="0" fontId="14" fillId="8" borderId="21" xfId="0" applyFont="1" applyFill="1" applyBorder="1" applyAlignment="1">
      <alignment vertical="center"/>
    </xf>
    <xf numFmtId="0" fontId="15" fillId="8" borderId="13" xfId="0" applyFont="1" applyFill="1" applyBorder="1" applyAlignment="1">
      <alignment vertical="center"/>
    </xf>
    <xf numFmtId="0" fontId="14" fillId="8" borderId="13" xfId="0" applyFont="1" applyFill="1" applyBorder="1" applyAlignment="1">
      <alignment vertical="center"/>
    </xf>
    <xf numFmtId="0" fontId="15" fillId="8" borderId="21" xfId="0" applyFont="1" applyFill="1" applyBorder="1" applyAlignment="1">
      <alignment vertical="center"/>
    </xf>
    <xf numFmtId="0" fontId="15" fillId="8" borderId="31" xfId="0" applyFont="1" applyFill="1" applyBorder="1" applyAlignment="1">
      <alignment vertical="center"/>
    </xf>
    <xf numFmtId="38" fontId="14" fillId="8" borderId="23" xfId="2" applyFont="1" applyFill="1" applyBorder="1" applyAlignment="1">
      <alignment vertical="center"/>
    </xf>
    <xf numFmtId="38" fontId="14" fillId="8" borderId="24" xfId="2" applyFont="1" applyFill="1" applyBorder="1" applyAlignment="1">
      <alignment vertical="center"/>
    </xf>
    <xf numFmtId="0" fontId="14" fillId="2" borderId="93" xfId="0" applyFont="1" applyFill="1" applyBorder="1"/>
    <xf numFmtId="0" fontId="15" fillId="8" borderId="30" xfId="0" applyFont="1" applyFill="1" applyBorder="1" applyAlignment="1">
      <alignment vertical="center"/>
    </xf>
    <xf numFmtId="0" fontId="14" fillId="8" borderId="22" xfId="0" applyFont="1" applyFill="1" applyBorder="1" applyAlignment="1">
      <alignment vertical="center"/>
    </xf>
    <xf numFmtId="0" fontId="15" fillId="8" borderId="22" xfId="0" applyFont="1" applyFill="1" applyBorder="1" applyAlignment="1">
      <alignment vertical="center"/>
    </xf>
    <xf numFmtId="0" fontId="15" fillId="8" borderId="48" xfId="0" applyFont="1" applyFill="1" applyBorder="1" applyAlignment="1">
      <alignment vertical="center" shrinkToFit="1"/>
    </xf>
    <xf numFmtId="38" fontId="14" fillId="8" borderId="22" xfId="2" applyFont="1" applyFill="1" applyBorder="1" applyAlignment="1">
      <alignment vertical="center"/>
    </xf>
    <xf numFmtId="38" fontId="14" fillId="8" borderId="98" xfId="2" applyFont="1" applyFill="1" applyBorder="1" applyAlignment="1">
      <alignment vertical="center"/>
    </xf>
    <xf numFmtId="38" fontId="14" fillId="8" borderId="99" xfId="2" applyFont="1" applyFill="1" applyBorder="1" applyAlignment="1">
      <alignment vertical="center"/>
    </xf>
    <xf numFmtId="0" fontId="15" fillId="0" borderId="30" xfId="0" applyFont="1" applyBorder="1" applyAlignment="1">
      <alignment vertical="center"/>
    </xf>
    <xf numFmtId="0" fontId="15" fillId="0" borderId="31" xfId="0" applyFont="1" applyBorder="1" applyAlignment="1">
      <alignment vertical="center"/>
    </xf>
    <xf numFmtId="38" fontId="14" fillId="0" borderId="23" xfId="2" applyFont="1" applyFill="1" applyBorder="1" applyAlignment="1">
      <alignment vertical="center"/>
    </xf>
    <xf numFmtId="38" fontId="14" fillId="0" borderId="24" xfId="2" applyFont="1" applyFill="1" applyBorder="1" applyAlignment="1">
      <alignment vertical="center"/>
    </xf>
    <xf numFmtId="0" fontId="14" fillId="6" borderId="26" xfId="0" applyFont="1" applyFill="1" applyBorder="1"/>
    <xf numFmtId="38" fontId="14" fillId="6" borderId="13" xfId="2" applyFont="1" applyFill="1" applyBorder="1"/>
    <xf numFmtId="38" fontId="14" fillId="6" borderId="19" xfId="2" applyFont="1" applyFill="1" applyBorder="1"/>
    <xf numFmtId="38" fontId="14" fillId="6" borderId="27" xfId="2" applyFont="1" applyFill="1" applyBorder="1"/>
    <xf numFmtId="38" fontId="14" fillId="8" borderId="13" xfId="2" applyFont="1" applyFill="1" applyBorder="1"/>
    <xf numFmtId="38" fontId="14" fillId="8" borderId="19" xfId="2" applyFont="1" applyFill="1" applyBorder="1"/>
    <xf numFmtId="38" fontId="14" fillId="8" borderId="27" xfId="2" applyFont="1" applyFill="1" applyBorder="1"/>
    <xf numFmtId="0" fontId="15" fillId="8" borderId="49" xfId="1" applyFont="1" applyFill="1" applyBorder="1" applyAlignment="1" applyProtection="1">
      <alignment vertical="center" shrinkToFit="1"/>
    </xf>
    <xf numFmtId="0" fontId="15" fillId="0" borderId="49" xfId="1" applyFont="1" applyFill="1" applyBorder="1" applyAlignment="1" applyProtection="1">
      <alignment vertical="center" shrinkToFit="1"/>
    </xf>
    <xf numFmtId="38" fontId="14" fillId="0" borderId="22" xfId="2" applyFont="1" applyFill="1" applyBorder="1" applyAlignment="1">
      <alignment vertical="center"/>
    </xf>
    <xf numFmtId="38" fontId="36" fillId="0" borderId="22" xfId="2" applyFont="1" applyFill="1" applyBorder="1" applyAlignment="1">
      <alignment vertical="center"/>
    </xf>
    <xf numFmtId="0" fontId="37" fillId="0" borderId="0" xfId="0" applyFont="1"/>
    <xf numFmtId="0" fontId="38" fillId="0" borderId="22" xfId="0" applyFont="1" applyBorder="1" applyAlignment="1">
      <alignment vertical="center"/>
    </xf>
    <xf numFmtId="38" fontId="36" fillId="0" borderId="23" xfId="2" applyFont="1" applyFill="1" applyBorder="1" applyAlignment="1">
      <alignment vertical="center"/>
    </xf>
    <xf numFmtId="0" fontId="1" fillId="0" borderId="0" xfId="0" applyFont="1" applyAlignment="1">
      <alignment horizontal="left" vertical="center"/>
    </xf>
    <xf numFmtId="0" fontId="30" fillId="0" borderId="0" xfId="0" applyFont="1" applyAlignment="1">
      <alignment vertical="center"/>
    </xf>
    <xf numFmtId="0" fontId="6" fillId="0" borderId="56" xfId="0" applyFont="1" applyBorder="1" applyAlignment="1">
      <alignment horizontal="center" vertical="center"/>
    </xf>
    <xf numFmtId="0" fontId="6" fillId="0" borderId="28" xfId="0" applyFont="1" applyBorder="1" applyAlignment="1">
      <alignment horizontal="center" vertical="center"/>
    </xf>
    <xf numFmtId="0" fontId="6" fillId="0" borderId="57" xfId="0" applyFont="1" applyBorder="1" applyAlignment="1">
      <alignment horizontal="center" vertical="center"/>
    </xf>
    <xf numFmtId="0" fontId="6" fillId="3" borderId="58" xfId="0" applyFont="1" applyFill="1" applyBorder="1" applyAlignment="1">
      <alignment horizontal="center" vertical="center"/>
    </xf>
    <xf numFmtId="0" fontId="6" fillId="0" borderId="100" xfId="0" applyFont="1" applyBorder="1" applyAlignment="1">
      <alignment vertical="center" shrinkToFit="1"/>
    </xf>
    <xf numFmtId="0" fontId="6" fillId="0" borderId="101" xfId="0" applyFont="1" applyBorder="1" applyAlignment="1">
      <alignment vertical="center" shrinkToFit="1"/>
    </xf>
    <xf numFmtId="0" fontId="6" fillId="0" borderId="101" xfId="0" applyFont="1" applyBorder="1" applyAlignment="1" applyProtection="1">
      <alignment horizontal="distributed" vertical="center" shrinkToFit="1"/>
      <protection locked="0"/>
    </xf>
    <xf numFmtId="0" fontId="6" fillId="0" borderId="93" xfId="0" applyFont="1" applyBorder="1" applyAlignment="1">
      <alignment vertical="center" shrinkToFit="1"/>
    </xf>
    <xf numFmtId="0" fontId="6" fillId="0" borderId="102" xfId="0" applyFont="1" applyBorder="1" applyAlignment="1">
      <alignment vertical="center" shrinkToFit="1"/>
    </xf>
    <xf numFmtId="38" fontId="6" fillId="0" borderId="101" xfId="2" applyFont="1" applyBorder="1" applyAlignment="1">
      <alignment vertical="center" shrinkToFit="1"/>
    </xf>
    <xf numFmtId="38" fontId="6" fillId="0" borderId="94" xfId="2" applyFont="1" applyBorder="1" applyAlignment="1">
      <alignment vertical="center" shrinkToFit="1"/>
    </xf>
    <xf numFmtId="38" fontId="6" fillId="0" borderId="103" xfId="2" applyFont="1" applyFill="1" applyBorder="1" applyAlignment="1">
      <alignment vertical="center" shrinkToFit="1"/>
    </xf>
    <xf numFmtId="0" fontId="6" fillId="0" borderId="29" xfId="0" applyFont="1" applyBorder="1" applyAlignment="1">
      <alignment vertical="center" shrinkToFit="1"/>
    </xf>
    <xf numFmtId="0" fontId="6" fillId="0" borderId="21" xfId="0" applyFont="1" applyBorder="1" applyAlignment="1">
      <alignment vertical="center" shrinkToFit="1"/>
    </xf>
    <xf numFmtId="0" fontId="6" fillId="0" borderId="21" xfId="0" applyFont="1" applyBorder="1" applyAlignment="1">
      <alignment horizontal="left" vertical="center" shrinkToFit="1"/>
    </xf>
    <xf numFmtId="0" fontId="6" fillId="0" borderId="30" xfId="0" applyFont="1" applyBorder="1" applyAlignment="1">
      <alignment vertical="center" shrinkToFit="1"/>
    </xf>
    <xf numFmtId="0" fontId="6" fillId="0" borderId="31" xfId="0" applyFont="1" applyBorder="1" applyAlignment="1">
      <alignment vertical="center" shrinkToFit="1"/>
    </xf>
    <xf numFmtId="38" fontId="6" fillId="0" borderId="21" xfId="2" applyFont="1" applyBorder="1" applyAlignment="1">
      <alignment vertical="center" shrinkToFit="1"/>
    </xf>
    <xf numFmtId="38" fontId="6" fillId="0" borderId="23" xfId="2" applyFont="1" applyBorder="1" applyAlignment="1">
      <alignment vertical="center" shrinkToFit="1"/>
    </xf>
    <xf numFmtId="38" fontId="6" fillId="0" borderId="32" xfId="2" applyFont="1" applyFill="1" applyBorder="1" applyAlignment="1">
      <alignment vertical="center" shrinkToFit="1"/>
    </xf>
    <xf numFmtId="0" fontId="6" fillId="0" borderId="30" xfId="0" applyFont="1" applyBorder="1" applyAlignment="1">
      <alignment vertical="center"/>
    </xf>
    <xf numFmtId="0" fontId="6" fillId="0" borderId="104" xfId="0" applyFont="1" applyBorder="1" applyAlignment="1">
      <alignment vertical="center"/>
    </xf>
    <xf numFmtId="0" fontId="6" fillId="0" borderId="31" xfId="0" applyFont="1" applyBorder="1" applyAlignment="1">
      <alignment vertical="center"/>
    </xf>
    <xf numFmtId="38" fontId="6" fillId="0" borderId="21" xfId="2" applyFont="1" applyFill="1" applyBorder="1" applyAlignment="1">
      <alignment vertical="center" shrinkToFit="1"/>
    </xf>
    <xf numFmtId="38" fontId="6" fillId="0" borderId="23" xfId="2" applyFont="1" applyFill="1" applyBorder="1" applyAlignment="1">
      <alignment vertical="center" shrinkToFit="1"/>
    </xf>
    <xf numFmtId="0" fontId="1" fillId="0" borderId="0" xfId="0" applyFont="1" applyAlignment="1">
      <alignment vertical="center"/>
    </xf>
    <xf numFmtId="0" fontId="1" fillId="0" borderId="0" xfId="0" applyFont="1" applyAlignment="1">
      <alignment vertical="center" shrinkToFit="1"/>
    </xf>
    <xf numFmtId="38" fontId="1" fillId="0" borderId="0" xfId="2" applyFont="1" applyFill="1" applyBorder="1" applyAlignment="1">
      <alignment vertical="center"/>
    </xf>
    <xf numFmtId="0" fontId="1" fillId="0" borderId="29" xfId="0" applyFont="1" applyBorder="1" applyAlignment="1">
      <alignment vertical="center" shrinkToFit="1"/>
    </xf>
    <xf numFmtId="0" fontId="1" fillId="0" borderId="21" xfId="0" applyFont="1" applyBorder="1" applyAlignment="1">
      <alignment vertical="center" shrinkToFit="1"/>
    </xf>
    <xf numFmtId="0" fontId="1" fillId="0" borderId="21" xfId="0" applyFont="1" applyBorder="1" applyAlignment="1">
      <alignment horizontal="left" vertical="center" shrinkToFit="1"/>
    </xf>
    <xf numFmtId="0" fontId="1" fillId="0" borderId="30" xfId="0" applyFont="1" applyBorder="1" applyAlignment="1">
      <alignment vertical="center" shrinkToFit="1"/>
    </xf>
    <xf numFmtId="0" fontId="1" fillId="0" borderId="31" xfId="0" applyFont="1" applyBorder="1" applyAlignment="1">
      <alignment vertical="center" shrinkToFit="1"/>
    </xf>
    <xf numFmtId="38" fontId="1" fillId="0" borderId="21" xfId="2" applyFont="1" applyBorder="1" applyAlignment="1">
      <alignment vertical="center" shrinkToFit="1"/>
    </xf>
    <xf numFmtId="38" fontId="1" fillId="0" borderId="23" xfId="2" applyFont="1" applyBorder="1" applyAlignment="1">
      <alignment vertical="center" shrinkToFit="1"/>
    </xf>
    <xf numFmtId="38" fontId="1" fillId="0" borderId="32" xfId="2" applyFont="1" applyFill="1" applyBorder="1" applyAlignment="1">
      <alignment vertical="center" shrinkToFit="1"/>
    </xf>
    <xf numFmtId="0" fontId="6" fillId="0" borderId="52" xfId="0" applyFont="1" applyBorder="1" applyAlignment="1">
      <alignment vertical="center"/>
    </xf>
    <xf numFmtId="0" fontId="6" fillId="0" borderId="53" xfId="0" applyFont="1" applyBorder="1" applyAlignment="1">
      <alignment vertical="center"/>
    </xf>
    <xf numFmtId="38" fontId="6" fillId="3" borderId="53" xfId="0" applyNumberFormat="1" applyFont="1" applyFill="1" applyBorder="1" applyAlignment="1">
      <alignment vertical="center"/>
    </xf>
    <xf numFmtId="38" fontId="6" fillId="3" borderId="55" xfId="2" applyFont="1" applyFill="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5" xfId="0" applyFont="1" applyBorder="1" applyAlignment="1">
      <alignment vertical="center"/>
    </xf>
    <xf numFmtId="38" fontId="6" fillId="3" borderId="45" xfId="0" applyNumberFormat="1" applyFont="1" applyFill="1" applyBorder="1" applyAlignment="1">
      <alignment vertical="center"/>
    </xf>
    <xf numFmtId="38" fontId="6" fillId="3" borderId="46" xfId="0" applyNumberFormat="1" applyFont="1" applyFill="1" applyBorder="1" applyAlignment="1">
      <alignment vertical="center"/>
    </xf>
    <xf numFmtId="38" fontId="6" fillId="3" borderId="47" xfId="0" applyNumberFormat="1" applyFont="1" applyFill="1" applyBorder="1" applyAlignment="1">
      <alignment vertical="center"/>
    </xf>
    <xf numFmtId="0" fontId="6" fillId="9" borderId="29" xfId="0" applyFont="1" applyFill="1" applyBorder="1" applyAlignment="1">
      <alignment vertical="center" shrinkToFit="1"/>
    </xf>
    <xf numFmtId="0" fontId="6" fillId="9" borderId="21" xfId="0" applyFont="1" applyFill="1" applyBorder="1" applyAlignment="1">
      <alignment vertical="center" shrinkToFit="1"/>
    </xf>
    <xf numFmtId="0" fontId="6" fillId="9" borderId="21" xfId="0" applyFont="1" applyFill="1" applyBorder="1" applyAlignment="1">
      <alignment horizontal="left" vertical="center" shrinkToFit="1"/>
    </xf>
    <xf numFmtId="0" fontId="6" fillId="9" borderId="30" xfId="0" applyFont="1" applyFill="1" applyBorder="1" applyAlignment="1">
      <alignment vertical="center" shrinkToFit="1"/>
    </xf>
    <xf numFmtId="0" fontId="6" fillId="9" borderId="31" xfId="0" applyFont="1" applyFill="1" applyBorder="1" applyAlignment="1">
      <alignment vertical="center" shrinkToFit="1"/>
    </xf>
    <xf numFmtId="38" fontId="6" fillId="9" borderId="21" xfId="2" applyFont="1" applyFill="1" applyBorder="1" applyAlignment="1">
      <alignment vertical="center" shrinkToFit="1"/>
    </xf>
    <xf numFmtId="38" fontId="6" fillId="9" borderId="23" xfId="2" applyFont="1" applyFill="1" applyBorder="1" applyAlignment="1">
      <alignment vertical="center" shrinkToFit="1"/>
    </xf>
    <xf numFmtId="38" fontId="6" fillId="9" borderId="32" xfId="2" applyFont="1" applyFill="1" applyBorder="1" applyAlignment="1">
      <alignment vertical="center" shrinkToFit="1"/>
    </xf>
    <xf numFmtId="0" fontId="1" fillId="9" borderId="29" xfId="0" applyFont="1" applyFill="1" applyBorder="1" applyAlignment="1">
      <alignment vertical="center" shrinkToFit="1"/>
    </xf>
    <xf numFmtId="0" fontId="1" fillId="9" borderId="21" xfId="0" applyFont="1" applyFill="1" applyBorder="1" applyAlignment="1">
      <alignment vertical="center" shrinkToFit="1"/>
    </xf>
    <xf numFmtId="38" fontId="1" fillId="9" borderId="21" xfId="2" applyFont="1" applyFill="1" applyBorder="1" applyAlignment="1">
      <alignment vertical="center" shrinkToFit="1"/>
    </xf>
    <xf numFmtId="38" fontId="1" fillId="9" borderId="23" xfId="2" applyFont="1" applyFill="1" applyBorder="1" applyAlignment="1">
      <alignment vertical="center" shrinkToFit="1"/>
    </xf>
    <xf numFmtId="0" fontId="39" fillId="0" borderId="0" xfId="0" applyFont="1" applyAlignment="1">
      <alignment vertical="center"/>
    </xf>
    <xf numFmtId="0" fontId="34" fillId="0" borderId="0" xfId="0" applyFont="1" applyAlignment="1">
      <alignment vertical="center"/>
    </xf>
    <xf numFmtId="0" fontId="35" fillId="0" borderId="105" xfId="0" applyFont="1" applyBorder="1" applyAlignment="1">
      <alignment horizontal="center" vertical="center" shrinkToFit="1"/>
    </xf>
    <xf numFmtId="0" fontId="34" fillId="0" borderId="106" xfId="0" applyFont="1" applyBorder="1" applyAlignment="1">
      <alignment horizontal="center" vertical="center"/>
    </xf>
    <xf numFmtId="0" fontId="34" fillId="0" borderId="107" xfId="0" applyFont="1" applyBorder="1" applyAlignment="1">
      <alignment vertical="center" shrinkToFit="1"/>
    </xf>
    <xf numFmtId="0" fontId="39" fillId="0" borderId="109" xfId="0" applyFont="1" applyBorder="1" applyAlignment="1">
      <alignment vertical="center"/>
    </xf>
    <xf numFmtId="0" fontId="34" fillId="0" borderId="110" xfId="0" applyFont="1" applyBorder="1" applyAlignment="1">
      <alignment vertical="center" shrinkToFit="1"/>
    </xf>
    <xf numFmtId="0" fontId="39" fillId="0" borderId="112" xfId="0" applyFont="1" applyBorder="1" applyAlignment="1">
      <alignment vertical="center"/>
    </xf>
    <xf numFmtId="0" fontId="34" fillId="0" borderId="3" xfId="0" applyFont="1" applyBorder="1" applyAlignment="1">
      <alignment vertical="center" shrinkToFit="1"/>
    </xf>
    <xf numFmtId="0" fontId="34" fillId="0" borderId="5" xfId="0" applyFont="1" applyBorder="1" applyAlignment="1">
      <alignment vertical="center" shrinkToFit="1"/>
    </xf>
    <xf numFmtId="0" fontId="34" fillId="0" borderId="114" xfId="0" applyFont="1" applyBorder="1" applyAlignment="1">
      <alignment vertical="center" shrinkToFit="1"/>
    </xf>
    <xf numFmtId="0" fontId="34" fillId="0" borderId="115" xfId="0" applyFont="1" applyBorder="1" applyAlignment="1">
      <alignment vertical="center" shrinkToFit="1"/>
    </xf>
    <xf numFmtId="0" fontId="39" fillId="0" borderId="116" xfId="0" applyFont="1" applyBorder="1" applyAlignment="1">
      <alignment vertical="center"/>
    </xf>
    <xf numFmtId="0" fontId="3" fillId="0" borderId="0" xfId="0" applyFont="1" applyAlignment="1">
      <alignment horizontal="center" vertical="center"/>
    </xf>
    <xf numFmtId="0" fontId="40" fillId="0" borderId="0" xfId="0" applyFont="1" applyAlignment="1">
      <alignment horizontal="justify" vertical="center"/>
    </xf>
    <xf numFmtId="0" fontId="42" fillId="0" borderId="0" xfId="0" applyFont="1" applyAlignment="1">
      <alignment horizontal="left" vertical="center"/>
    </xf>
    <xf numFmtId="0" fontId="43" fillId="0" borderId="0" xfId="0" applyFont="1"/>
    <xf numFmtId="38" fontId="44" fillId="0" borderId="0" xfId="0" applyNumberFormat="1" applyFont="1" applyAlignment="1">
      <alignment horizontal="right"/>
    </xf>
    <xf numFmtId="0" fontId="43" fillId="0" borderId="0" xfId="0" applyFont="1" applyAlignment="1">
      <alignment horizontal="left" vertical="center" readingOrder="1"/>
    </xf>
    <xf numFmtId="0" fontId="45" fillId="0" borderId="0" xfId="0" applyFont="1"/>
    <xf numFmtId="0" fontId="46" fillId="0" borderId="0" xfId="0" applyFont="1"/>
    <xf numFmtId="38" fontId="13" fillId="0" borderId="0" xfId="0" applyNumberFormat="1" applyFont="1"/>
    <xf numFmtId="0" fontId="45" fillId="0" borderId="0" xfId="0" applyFont="1" applyAlignment="1">
      <alignment horizontal="left" vertical="center" readingOrder="1"/>
    </xf>
    <xf numFmtId="0" fontId="47" fillId="0" borderId="0" xfId="0" applyFont="1"/>
    <xf numFmtId="38" fontId="44" fillId="0" borderId="0" xfId="0" applyNumberFormat="1" applyFont="1"/>
    <xf numFmtId="0" fontId="48" fillId="0" borderId="0" xfId="0" applyFont="1" applyAlignment="1">
      <alignment vertical="center"/>
    </xf>
    <xf numFmtId="0" fontId="49" fillId="0" borderId="0" xfId="0" applyFont="1" applyAlignment="1">
      <alignment vertical="center"/>
    </xf>
    <xf numFmtId="38" fontId="49" fillId="0" borderId="0" xfId="0" applyNumberFormat="1" applyFont="1" applyAlignment="1">
      <alignment vertical="center"/>
    </xf>
    <xf numFmtId="0" fontId="48" fillId="0" borderId="0" xfId="0" applyFont="1" applyAlignment="1">
      <alignment horizontal="left" vertical="center" readingOrder="1"/>
    </xf>
    <xf numFmtId="0" fontId="50" fillId="0" borderId="0" xfId="0" applyFont="1" applyAlignment="1">
      <alignment horizontal="left" vertical="center" readingOrder="1"/>
    </xf>
    <xf numFmtId="0" fontId="40" fillId="0" borderId="0" xfId="0" applyFont="1" applyAlignment="1">
      <alignment horizontal="right"/>
    </xf>
    <xf numFmtId="0" fontId="51" fillId="0" borderId="0" xfId="0" applyFont="1" applyAlignment="1">
      <alignment horizontal="right"/>
    </xf>
    <xf numFmtId="0" fontId="42" fillId="0" borderId="0" xfId="0" applyFont="1"/>
    <xf numFmtId="0" fontId="55" fillId="0" borderId="0" xfId="0" applyFont="1" applyAlignment="1">
      <alignment vertical="center"/>
    </xf>
    <xf numFmtId="0" fontId="56" fillId="0" borderId="0" xfId="0" applyFont="1" applyAlignment="1">
      <alignment horizontal="center" vertical="center"/>
    </xf>
    <xf numFmtId="0" fontId="55" fillId="0" borderId="0" xfId="0" applyFont="1" applyAlignment="1">
      <alignment horizontal="right" vertical="center"/>
    </xf>
    <xf numFmtId="0" fontId="57" fillId="4" borderId="0" xfId="0" applyFont="1" applyFill="1" applyAlignment="1">
      <alignment horizontal="distributed" vertical="distributed"/>
    </xf>
    <xf numFmtId="0" fontId="58" fillId="0" borderId="0" xfId="0" applyFont="1" applyAlignment="1">
      <alignment horizontal="left" vertical="center"/>
    </xf>
    <xf numFmtId="0" fontId="55" fillId="0" borderId="136" xfId="0" applyFont="1" applyBorder="1" applyAlignment="1">
      <alignment vertical="center"/>
    </xf>
    <xf numFmtId="0" fontId="55" fillId="0" borderId="137" xfId="0" applyFont="1" applyBorder="1" applyAlignment="1">
      <alignment vertical="center"/>
    </xf>
    <xf numFmtId="0" fontId="55" fillId="0" borderId="142" xfId="0" applyFont="1" applyBorder="1" applyAlignment="1">
      <alignment vertical="center"/>
    </xf>
    <xf numFmtId="0" fontId="55" fillId="0" borderId="67" xfId="0" applyFont="1" applyBorder="1" applyAlignment="1">
      <alignment vertical="center"/>
    </xf>
    <xf numFmtId="0" fontId="59" fillId="0" borderId="0" xfId="0" applyFont="1" applyAlignment="1">
      <alignment vertical="center"/>
    </xf>
    <xf numFmtId="0" fontId="55" fillId="0" borderId="163" xfId="0" applyFont="1" applyBorder="1" applyAlignment="1">
      <alignment vertical="center"/>
    </xf>
    <xf numFmtId="0" fontId="61" fillId="0" borderId="0" xfId="0" applyFont="1" applyAlignment="1">
      <alignment vertical="center" wrapText="1"/>
    </xf>
    <xf numFmtId="0" fontId="62" fillId="0" borderId="0" xfId="0" applyFont="1" applyAlignment="1">
      <alignment vertical="center"/>
    </xf>
    <xf numFmtId="6" fontId="60" fillId="0" borderId="0" xfId="0" applyNumberFormat="1" applyFont="1" applyAlignment="1">
      <alignment horizontal="center" vertical="center"/>
    </xf>
    <xf numFmtId="0" fontId="55" fillId="0" borderId="79" xfId="0" applyFont="1" applyBorder="1" applyAlignment="1">
      <alignment horizontal="right" vertical="center"/>
    </xf>
    <xf numFmtId="0" fontId="55" fillId="0" borderId="79" xfId="0" applyFont="1" applyBorder="1" applyAlignment="1">
      <alignment horizontal="center" vertical="center"/>
    </xf>
    <xf numFmtId="0" fontId="55" fillId="0" borderId="79" xfId="0" applyFont="1" applyBorder="1" applyAlignment="1">
      <alignment vertical="center"/>
    </xf>
    <xf numFmtId="38" fontId="55" fillId="0" borderId="79" xfId="0" applyNumberFormat="1" applyFont="1" applyBorder="1" applyAlignment="1">
      <alignment horizontal="right" vertical="center"/>
    </xf>
    <xf numFmtId="0" fontId="55" fillId="4" borderId="79" xfId="0" applyFont="1" applyFill="1" applyBorder="1" applyAlignment="1">
      <alignment horizontal="right" vertical="center"/>
    </xf>
    <xf numFmtId="38" fontId="55" fillId="0" borderId="79" xfId="0" applyNumberFormat="1" applyFont="1" applyBorder="1" applyAlignment="1">
      <alignment vertical="center"/>
    </xf>
    <xf numFmtId="38" fontId="55" fillId="0" borderId="0" xfId="0" applyNumberFormat="1" applyFont="1" applyAlignment="1">
      <alignment horizontal="right" vertical="center"/>
    </xf>
    <xf numFmtId="38" fontId="55" fillId="0" borderId="0" xfId="0" applyNumberFormat="1" applyFont="1" applyAlignment="1">
      <alignment vertical="center"/>
    </xf>
    <xf numFmtId="0" fontId="55" fillId="0" borderId="181" xfId="0" applyFont="1" applyBorder="1" applyAlignment="1">
      <alignment vertical="center"/>
    </xf>
    <xf numFmtId="0" fontId="55" fillId="0" borderId="182" xfId="0" applyFont="1" applyBorder="1" applyAlignment="1">
      <alignment vertical="center"/>
    </xf>
    <xf numFmtId="0" fontId="55" fillId="0" borderId="183" xfId="0" applyFont="1" applyBorder="1" applyAlignment="1">
      <alignment vertical="center"/>
    </xf>
    <xf numFmtId="0" fontId="55" fillId="0" borderId="138" xfId="0" applyFont="1" applyBorder="1" applyAlignment="1">
      <alignment vertical="center"/>
    </xf>
    <xf numFmtId="0" fontId="62" fillId="0" borderId="184" xfId="0" applyFont="1" applyBorder="1" applyAlignment="1">
      <alignment vertical="center"/>
    </xf>
    <xf numFmtId="6" fontId="56" fillId="0" borderId="184" xfId="0" applyNumberFormat="1" applyFont="1" applyBorder="1" applyAlignment="1">
      <alignment horizontal="center" vertical="center"/>
    </xf>
    <xf numFmtId="0" fontId="55" fillId="0" borderId="184" xfId="0" applyFont="1" applyBorder="1" applyAlignment="1">
      <alignment vertical="center"/>
    </xf>
    <xf numFmtId="0" fontId="55" fillId="0" borderId="185" xfId="0" applyFont="1" applyBorder="1" applyAlignment="1">
      <alignment vertical="center"/>
    </xf>
    <xf numFmtId="0" fontId="55" fillId="0" borderId="140" xfId="0" applyFont="1" applyBorder="1" applyAlignment="1">
      <alignment vertical="center"/>
    </xf>
    <xf numFmtId="0" fontId="55" fillId="0" borderId="1" xfId="0" applyFont="1" applyBorder="1" applyAlignment="1">
      <alignment vertical="center"/>
    </xf>
    <xf numFmtId="0" fontId="55" fillId="0" borderId="47" xfId="0" applyFont="1" applyBorder="1" applyAlignment="1">
      <alignment vertical="center"/>
    </xf>
    <xf numFmtId="0" fontId="65" fillId="0" borderId="0" xfId="0" applyFont="1" applyAlignment="1">
      <alignment vertical="center"/>
    </xf>
    <xf numFmtId="0" fontId="55" fillId="0" borderId="0" xfId="0" applyFont="1" applyAlignment="1">
      <alignment horizontal="left" vertical="center"/>
    </xf>
    <xf numFmtId="0" fontId="57" fillId="0" borderId="0" xfId="0" applyFont="1" applyAlignment="1">
      <alignment vertical="center"/>
    </xf>
    <xf numFmtId="0" fontId="3" fillId="0" borderId="0" xfId="0" applyFont="1" applyAlignment="1">
      <alignment vertical="center"/>
    </xf>
    <xf numFmtId="0" fontId="65" fillId="0" borderId="3" xfId="0" applyFont="1" applyBorder="1" applyAlignment="1">
      <alignment horizontal="center" vertical="top" wrapText="1"/>
    </xf>
    <xf numFmtId="0" fontId="70" fillId="0" borderId="3" xfId="0" applyFont="1" applyBorder="1" applyAlignment="1">
      <alignment horizontal="justify" vertical="top" wrapText="1"/>
    </xf>
    <xf numFmtId="0" fontId="71" fillId="0" borderId="4" xfId="0" applyFont="1" applyBorder="1" applyAlignment="1">
      <alignment horizontal="justify" vertical="center" wrapText="1"/>
    </xf>
    <xf numFmtId="0" fontId="72" fillId="0" borderId="133" xfId="0" applyFont="1" applyBorder="1" applyAlignment="1">
      <alignment horizontal="justify" vertical="center" wrapText="1"/>
    </xf>
    <xf numFmtId="0" fontId="71" fillId="0" borderId="146" xfId="0" applyFont="1" applyBorder="1" applyAlignment="1">
      <alignment horizontal="justify" vertical="center" wrapText="1"/>
    </xf>
    <xf numFmtId="0" fontId="71" fillId="0" borderId="4" xfId="0" applyFont="1" applyBorder="1" applyAlignment="1">
      <alignment horizontal="left" vertical="center" wrapText="1"/>
    </xf>
    <xf numFmtId="0" fontId="71" fillId="0" borderId="146" xfId="0" applyFont="1" applyBorder="1" applyAlignment="1">
      <alignment horizontal="left" vertical="center" wrapText="1"/>
    </xf>
    <xf numFmtId="0" fontId="71" fillId="0" borderId="133" xfId="0" applyFont="1" applyBorder="1" applyAlignment="1">
      <alignment horizontal="left" vertical="center" wrapText="1"/>
    </xf>
    <xf numFmtId="0" fontId="74" fillId="0" borderId="146" xfId="0" applyFont="1" applyBorder="1" applyAlignment="1">
      <alignment horizontal="left" vertical="center" wrapText="1"/>
    </xf>
    <xf numFmtId="0" fontId="75" fillId="0" borderId="146" xfId="0" applyFont="1" applyBorder="1" applyAlignment="1">
      <alignment horizontal="left" vertical="center" wrapText="1"/>
    </xf>
    <xf numFmtId="0" fontId="71" fillId="0" borderId="3" xfId="0" applyFont="1" applyBorder="1" applyAlignment="1">
      <alignment horizontal="left" vertical="center" wrapText="1"/>
    </xf>
    <xf numFmtId="0" fontId="34" fillId="0" borderId="111" xfId="0" applyFont="1" applyBorder="1" applyAlignment="1">
      <alignment horizontal="left" vertical="center" shrinkToFit="1"/>
    </xf>
    <xf numFmtId="0" fontId="35" fillId="0" borderId="113" xfId="0" applyFont="1" applyBorder="1" applyAlignment="1">
      <alignment horizontal="left" vertical="center" shrinkToFit="1"/>
    </xf>
    <xf numFmtId="0" fontId="34" fillId="0" borderId="108" xfId="0" applyFont="1" applyBorder="1" applyAlignment="1">
      <alignment horizontal="left" vertical="center" shrinkToFit="1"/>
    </xf>
    <xf numFmtId="0" fontId="32" fillId="0" borderId="0" xfId="0" applyFont="1" applyAlignment="1">
      <alignment horizontal="center" vertical="center"/>
    </xf>
    <xf numFmtId="0" fontId="34" fillId="0" borderId="166" xfId="0" applyFont="1" applyBorder="1" applyAlignment="1">
      <alignment horizontal="left" vertical="center" shrinkToFit="1"/>
    </xf>
    <xf numFmtId="0" fontId="34" fillId="0" borderId="111" xfId="0" applyFont="1" applyBorder="1" applyAlignment="1">
      <alignment horizontal="left" vertical="center" shrinkToFit="1"/>
    </xf>
    <xf numFmtId="0" fontId="34" fillId="0" borderId="167" xfId="0" applyFont="1" applyBorder="1" applyAlignment="1">
      <alignment horizontal="left" vertical="center" shrinkToFit="1"/>
    </xf>
    <xf numFmtId="0" fontId="34" fillId="0" borderId="5" xfId="0" applyFont="1" applyBorder="1" applyAlignment="1">
      <alignment horizontal="left" vertical="center" shrinkToFit="1"/>
    </xf>
    <xf numFmtId="0" fontId="34" fillId="0" borderId="129" xfId="0" applyFont="1" applyBorder="1" applyAlignment="1">
      <alignment horizontal="left" vertical="center" shrinkToFit="1"/>
    </xf>
    <xf numFmtId="0" fontId="34" fillId="0" borderId="115" xfId="0" applyFont="1" applyBorder="1" applyAlignment="1">
      <alignment horizontal="left" vertical="center" shrinkToFit="1"/>
    </xf>
    <xf numFmtId="0" fontId="34" fillId="0" borderId="168" xfId="0" applyFont="1" applyBorder="1" applyAlignment="1">
      <alignment horizontal="left" vertical="center" shrinkToFit="1"/>
    </xf>
    <xf numFmtId="0" fontId="35" fillId="0" borderId="169" xfId="0" applyFont="1" applyBorder="1" applyAlignment="1">
      <alignment horizontal="left" vertical="center" shrinkToFit="1"/>
    </xf>
    <xf numFmtId="0" fontId="35" fillId="0" borderId="113" xfId="0" applyFont="1" applyBorder="1" applyAlignment="1">
      <alignment horizontal="left" vertical="center" shrinkToFit="1"/>
    </xf>
    <xf numFmtId="0" fontId="35" fillId="0" borderId="170" xfId="0" applyFont="1" applyBorder="1" applyAlignment="1">
      <alignment horizontal="left" vertical="center" shrinkToFit="1"/>
    </xf>
    <xf numFmtId="0" fontId="34" fillId="0" borderId="3" xfId="0" applyFont="1" applyBorder="1" applyAlignment="1">
      <alignment horizontal="center" vertical="center" shrinkToFit="1"/>
    </xf>
    <xf numFmtId="0" fontId="34" fillId="0" borderId="3" xfId="0" applyFont="1" applyBorder="1" applyAlignment="1">
      <alignment horizontal="center" vertical="center" wrapText="1" shrinkToFit="1"/>
    </xf>
    <xf numFmtId="0" fontId="34" fillId="0" borderId="114" xfId="0" applyFont="1" applyBorder="1" applyAlignment="1">
      <alignment horizontal="center" vertical="center" shrinkToFit="1"/>
    </xf>
    <xf numFmtId="0" fontId="35" fillId="0" borderId="159" xfId="0" applyFont="1" applyBorder="1" applyAlignment="1">
      <alignment horizontal="left" vertical="center" shrinkToFit="1"/>
    </xf>
    <xf numFmtId="0" fontId="35" fillId="0" borderId="160" xfId="0" applyFont="1" applyBorder="1" applyAlignment="1">
      <alignment horizontal="left" vertical="center" shrinkToFit="1"/>
    </xf>
    <xf numFmtId="0" fontId="35" fillId="0" borderId="105" xfId="0" applyFont="1" applyBorder="1" applyAlignment="1">
      <alignment horizontal="left" vertical="center" shrinkToFit="1"/>
    </xf>
    <xf numFmtId="0" fontId="34" fillId="0" borderId="164" xfId="0" applyFont="1" applyBorder="1" applyAlignment="1">
      <alignment horizontal="left" vertical="center" shrinkToFit="1"/>
    </xf>
    <xf numFmtId="0" fontId="34" fillId="0" borderId="108" xfId="0" applyFont="1" applyBorder="1" applyAlignment="1">
      <alignment horizontal="left" vertical="center" shrinkToFit="1"/>
    </xf>
    <xf numFmtId="0" fontId="34" fillId="0" borderId="165" xfId="0" applyFont="1" applyBorder="1" applyAlignment="1">
      <alignment horizontal="left" vertical="center" shrinkToFit="1"/>
    </xf>
    <xf numFmtId="0" fontId="79"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right" vertical="center"/>
    </xf>
    <xf numFmtId="0" fontId="41" fillId="0" borderId="0" xfId="0" applyFont="1" applyAlignment="1">
      <alignment horizontal="center" vertical="center"/>
    </xf>
    <xf numFmtId="0" fontId="54" fillId="0" borderId="0" xfId="0" applyFont="1" applyAlignment="1">
      <alignment horizontal="center"/>
    </xf>
    <xf numFmtId="0" fontId="39" fillId="0" borderId="0" xfId="0" applyFont="1" applyAlignment="1">
      <alignment horizontal="left" vertical="top" wrapText="1"/>
    </xf>
    <xf numFmtId="0" fontId="39" fillId="0" borderId="0" xfId="0" applyFont="1" applyAlignment="1">
      <alignment horizontal="left" vertical="top"/>
    </xf>
    <xf numFmtId="0" fontId="42" fillId="0" borderId="178" xfId="0" applyFont="1" applyBorder="1" applyAlignment="1">
      <alignment horizontal="center"/>
    </xf>
    <xf numFmtId="0" fontId="42" fillId="0" borderId="179" xfId="0" applyFont="1" applyBorder="1" applyAlignment="1">
      <alignment horizontal="center"/>
    </xf>
    <xf numFmtId="0" fontId="42" fillId="0" borderId="180" xfId="0" applyFont="1" applyBorder="1" applyAlignment="1">
      <alignment horizontal="center"/>
    </xf>
    <xf numFmtId="0" fontId="65" fillId="4" borderId="186" xfId="0" applyFont="1" applyFill="1" applyBorder="1" applyAlignment="1">
      <alignment horizontal="center" vertical="center"/>
    </xf>
    <xf numFmtId="0" fontId="65" fillId="4" borderId="187" xfId="0" applyFont="1" applyFill="1" applyBorder="1" applyAlignment="1">
      <alignment horizontal="center" vertical="center"/>
    </xf>
    <xf numFmtId="0" fontId="65" fillId="4" borderId="188" xfId="0" applyFont="1" applyFill="1" applyBorder="1" applyAlignment="1">
      <alignment horizontal="center" vertical="center"/>
    </xf>
    <xf numFmtId="0" fontId="56" fillId="0" borderId="0" xfId="0" applyFont="1" applyAlignment="1">
      <alignment horizontal="center" vertical="center"/>
    </xf>
    <xf numFmtId="6" fontId="60" fillId="0" borderId="0" xfId="0" applyNumberFormat="1" applyFont="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left" vertical="top" wrapText="1"/>
    </xf>
    <xf numFmtId="6" fontId="56" fillId="4" borderId="0" xfId="0" applyNumberFormat="1" applyFont="1" applyFill="1" applyAlignment="1">
      <alignment horizontal="center" vertical="center"/>
    </xf>
    <xf numFmtId="6" fontId="64" fillId="0" borderId="0" xfId="0" applyNumberFormat="1" applyFont="1" applyAlignment="1">
      <alignment horizontal="center" vertical="center"/>
    </xf>
    <xf numFmtId="0" fontId="65" fillId="4" borderId="0" xfId="0" applyFont="1" applyFill="1" applyAlignment="1">
      <alignment horizontal="center" vertical="center"/>
    </xf>
    <xf numFmtId="6" fontId="63" fillId="4" borderId="0" xfId="0" applyNumberFormat="1" applyFont="1" applyFill="1" applyAlignment="1">
      <alignment horizontal="center" vertical="center"/>
    </xf>
    <xf numFmtId="0" fontId="14" fillId="0" borderId="117" xfId="0" applyFont="1" applyBorder="1" applyAlignment="1">
      <alignment horizontal="distributed" justifyLastLine="1"/>
    </xf>
    <xf numFmtId="0" fontId="12" fillId="0" borderId="118" xfId="0" applyFont="1" applyBorder="1" applyAlignment="1">
      <alignment horizontal="distributed" justifyLastLine="1"/>
    </xf>
    <xf numFmtId="0" fontId="10" fillId="0" borderId="0" xfId="0" applyFont="1" applyAlignment="1">
      <alignment horizontal="center"/>
    </xf>
    <xf numFmtId="0" fontId="11" fillId="0" borderId="0" xfId="0" applyFont="1" applyAlignment="1">
      <alignment horizontal="center"/>
    </xf>
    <xf numFmtId="0" fontId="13" fillId="0" borderId="0" xfId="0" applyFont="1"/>
    <xf numFmtId="0" fontId="13" fillId="0" borderId="0" xfId="0" applyFont="1" applyAlignment="1">
      <alignment horizontal="right"/>
    </xf>
    <xf numFmtId="58"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6" fillId="0" borderId="119" xfId="0" applyFont="1" applyBorder="1" applyAlignment="1">
      <alignment horizontal="center" vertical="center"/>
    </xf>
    <xf numFmtId="0" fontId="6" fillId="0" borderId="120" xfId="0" applyFont="1" applyBorder="1" applyAlignment="1">
      <alignment horizontal="center" vertical="center"/>
    </xf>
    <xf numFmtId="0" fontId="6" fillId="3" borderId="121" xfId="0" applyFont="1" applyFill="1" applyBorder="1" applyAlignment="1">
      <alignment horizontal="center" vertical="center"/>
    </xf>
    <xf numFmtId="0" fontId="6" fillId="3" borderId="122" xfId="0" applyFont="1" applyFill="1" applyBorder="1" applyAlignment="1">
      <alignment horizontal="center" vertical="center"/>
    </xf>
    <xf numFmtId="0" fontId="6" fillId="3" borderId="123" xfId="0" applyFont="1" applyFill="1" applyBorder="1" applyAlignment="1">
      <alignment horizontal="center" vertical="center"/>
    </xf>
    <xf numFmtId="0" fontId="6" fillId="3" borderId="124" xfId="0" applyFont="1" applyFill="1" applyBorder="1" applyAlignment="1">
      <alignment horizontal="center" vertical="center"/>
    </xf>
    <xf numFmtId="0" fontId="6" fillId="3" borderId="125" xfId="0" applyFont="1" applyFill="1" applyBorder="1" applyAlignment="1">
      <alignment horizontal="center" vertical="center"/>
    </xf>
    <xf numFmtId="0" fontId="6" fillId="3" borderId="126" xfId="0" applyFont="1" applyFill="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center"/>
    </xf>
    <xf numFmtId="0" fontId="5" fillId="0" borderId="119" xfId="0" applyFont="1" applyBorder="1" applyAlignment="1">
      <alignment horizontal="center" vertical="center"/>
    </xf>
    <xf numFmtId="0" fontId="0" fillId="0" borderId="120" xfId="0" applyBorder="1" applyAlignment="1">
      <alignment horizontal="center" vertical="center"/>
    </xf>
    <xf numFmtId="0" fontId="5" fillId="3" borderId="121" xfId="0" applyFont="1" applyFill="1" applyBorder="1" applyAlignment="1">
      <alignment horizontal="center" vertical="center"/>
    </xf>
    <xf numFmtId="0" fontId="5" fillId="3" borderId="122" xfId="0" applyFont="1" applyFill="1" applyBorder="1" applyAlignment="1">
      <alignment horizontal="center" vertical="center"/>
    </xf>
    <xf numFmtId="0" fontId="0" fillId="3" borderId="123" xfId="0" applyFill="1" applyBorder="1" applyAlignment="1">
      <alignment horizontal="center" vertical="center"/>
    </xf>
    <xf numFmtId="0" fontId="5" fillId="3" borderId="124" xfId="0" applyFont="1" applyFill="1" applyBorder="1" applyAlignment="1">
      <alignment horizontal="center" vertical="center"/>
    </xf>
    <xf numFmtId="0" fontId="5" fillId="3" borderId="125" xfId="0" applyFont="1" applyFill="1" applyBorder="1" applyAlignment="1">
      <alignment horizontal="center" vertical="center"/>
    </xf>
    <xf numFmtId="0" fontId="0" fillId="3" borderId="126" xfId="0" applyFill="1" applyBorder="1" applyAlignment="1">
      <alignment horizontal="center" vertical="center"/>
    </xf>
    <xf numFmtId="0" fontId="3" fillId="0" borderId="0" xfId="0" applyFont="1" applyAlignment="1">
      <alignment horizontal="left" vertical="center"/>
    </xf>
    <xf numFmtId="0" fontId="0" fillId="0" borderId="2" xfId="0" applyBorder="1" applyAlignment="1">
      <alignment horizontal="center" vertical="center"/>
    </xf>
    <xf numFmtId="0" fontId="72" fillId="0" borderId="132" xfId="0" applyFont="1" applyBorder="1" applyAlignment="1">
      <alignment horizontal="left" vertical="top" wrapText="1"/>
    </xf>
    <xf numFmtId="0" fontId="72" fillId="0" borderId="0" xfId="0" applyFont="1" applyAlignment="1">
      <alignment horizontal="left" vertical="top" wrapText="1"/>
    </xf>
    <xf numFmtId="0" fontId="76" fillId="0" borderId="146" xfId="0" applyFont="1" applyBorder="1" applyAlignment="1">
      <alignment horizontal="left" vertical="center" wrapText="1"/>
    </xf>
    <xf numFmtId="0" fontId="76" fillId="0" borderId="133" xfId="0" applyFont="1" applyBorder="1" applyAlignment="1">
      <alignment horizontal="left" vertical="center" wrapText="1"/>
    </xf>
    <xf numFmtId="0" fontId="71" fillId="0" borderId="4" xfId="0" applyFont="1" applyBorder="1" applyAlignment="1">
      <alignment horizontal="left" vertical="center" wrapText="1"/>
    </xf>
    <xf numFmtId="0" fontId="71" fillId="0" borderId="146" xfId="0" applyFont="1" applyBorder="1" applyAlignment="1">
      <alignment horizontal="left" vertical="center" wrapText="1"/>
    </xf>
    <xf numFmtId="0" fontId="65" fillId="0" borderId="3" xfId="0" applyFont="1" applyBorder="1" applyAlignment="1">
      <alignment horizontal="center" vertical="top" wrapText="1"/>
    </xf>
    <xf numFmtId="0" fontId="70" fillId="0" borderId="3" xfId="0" applyFont="1" applyBorder="1" applyAlignment="1">
      <alignment horizontal="justify" vertical="top" wrapText="1"/>
    </xf>
    <xf numFmtId="0" fontId="77" fillId="0" borderId="0" xfId="0" applyFont="1" applyAlignment="1">
      <alignment horizontal="right" vertical="center"/>
    </xf>
    <xf numFmtId="0" fontId="69" fillId="0" borderId="0" xfId="0" applyFont="1" applyAlignment="1">
      <alignment horizontal="left" vertical="center"/>
    </xf>
    <xf numFmtId="0" fontId="68" fillId="0" borderId="0" xfId="0" applyFont="1" applyAlignment="1">
      <alignment horizontal="left" vertical="center"/>
    </xf>
    <xf numFmtId="0" fontId="19" fillId="0" borderId="0" xfId="0" applyFont="1" applyAlignment="1">
      <alignment horizontal="center" vertical="center"/>
    </xf>
    <xf numFmtId="0" fontId="0" fillId="0" borderId="62" xfId="0" applyBorder="1" applyAlignment="1">
      <alignment horizontal="center" vertical="center"/>
    </xf>
    <xf numFmtId="0" fontId="0" fillId="0" borderId="0" xfId="0" applyAlignment="1">
      <alignment horizontal="center" vertical="center"/>
    </xf>
    <xf numFmtId="0" fontId="0" fillId="0" borderId="63" xfId="0" applyBorder="1" applyAlignment="1">
      <alignment horizontal="center" vertical="center"/>
    </xf>
    <xf numFmtId="0" fontId="0" fillId="4" borderId="2" xfId="0" applyFill="1" applyBorder="1" applyAlignment="1">
      <alignment horizontal="center"/>
    </xf>
    <xf numFmtId="0" fontId="1" fillId="0" borderId="0" xfId="0" applyFont="1" applyAlignment="1">
      <alignment horizontal="center" vertical="center"/>
    </xf>
    <xf numFmtId="0" fontId="0" fillId="0" borderId="3" xfId="0" applyBorder="1" applyAlignment="1">
      <alignment horizontal="center" vertical="center" shrinkToFit="1"/>
    </xf>
    <xf numFmtId="0" fontId="0" fillId="0" borderId="127" xfId="0" applyBorder="1" applyAlignment="1">
      <alignment horizontal="center"/>
    </xf>
    <xf numFmtId="0" fontId="0" fillId="0" borderId="12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68" xfId="0" applyBorder="1" applyAlignment="1">
      <alignment horizontal="center"/>
    </xf>
    <xf numFmtId="0" fontId="0" fillId="0" borderId="71" xfId="0" applyBorder="1" applyAlignment="1">
      <alignment horizontal="center"/>
    </xf>
    <xf numFmtId="0" fontId="0" fillId="0" borderId="5" xfId="0" applyBorder="1" applyAlignment="1">
      <alignment horizontal="center" vertical="center" shrinkToFit="1"/>
    </xf>
    <xf numFmtId="0" fontId="0" fillId="0" borderId="108" xfId="0" applyBorder="1" applyAlignment="1">
      <alignment horizontal="center" vertical="center" shrinkToFit="1"/>
    </xf>
    <xf numFmtId="0" fontId="0" fillId="0" borderId="129" xfId="0" applyBorder="1" applyAlignment="1">
      <alignment horizontal="center" vertical="center" shrinkToFit="1"/>
    </xf>
    <xf numFmtId="0" fontId="0" fillId="0" borderId="5" xfId="0" applyBorder="1" applyAlignment="1">
      <alignment horizontal="center"/>
    </xf>
    <xf numFmtId="0" fontId="0" fillId="0" borderId="108" xfId="0" applyBorder="1" applyAlignment="1">
      <alignment horizontal="center"/>
    </xf>
    <xf numFmtId="0" fontId="0" fillId="0" borderId="129" xfId="0" applyBorder="1" applyAlignment="1">
      <alignment horizontal="center"/>
    </xf>
    <xf numFmtId="0" fontId="1" fillId="4" borderId="0" xfId="0" applyFont="1" applyFill="1" applyAlignment="1">
      <alignment horizontal="center" vertical="center"/>
    </xf>
    <xf numFmtId="0" fontId="1" fillId="4" borderId="2" xfId="0" applyFont="1" applyFill="1" applyBorder="1" applyAlignment="1">
      <alignment horizontal="center" vertical="center"/>
    </xf>
    <xf numFmtId="0" fontId="0" fillId="4" borderId="0" xfId="0" applyFill="1" applyAlignment="1">
      <alignment horizontal="center" vertical="center"/>
    </xf>
    <xf numFmtId="0" fontId="0" fillId="4" borderId="2" xfId="0" applyFill="1" applyBorder="1" applyAlignment="1">
      <alignment horizontal="center" vertical="center"/>
    </xf>
    <xf numFmtId="0" fontId="4" fillId="4" borderId="0" xfId="0" applyFont="1" applyFill="1" applyAlignment="1">
      <alignment horizontal="center" vertical="center"/>
    </xf>
    <xf numFmtId="0" fontId="4" fillId="4" borderId="2" xfId="0" applyFont="1" applyFill="1" applyBorder="1" applyAlignment="1">
      <alignment horizontal="center" vertical="center"/>
    </xf>
    <xf numFmtId="0" fontId="5" fillId="0" borderId="2" xfId="0" applyFont="1" applyBorder="1" applyAlignment="1">
      <alignment horizontal="center" vertical="center"/>
    </xf>
    <xf numFmtId="0" fontId="6" fillId="0" borderId="130" xfId="0" applyFont="1" applyBorder="1" applyAlignment="1">
      <alignment horizontal="center" vertical="center"/>
    </xf>
    <xf numFmtId="0" fontId="6" fillId="0" borderId="128" xfId="0" applyFont="1" applyBorder="1" applyAlignment="1">
      <alignment horizontal="center" vertical="center"/>
    </xf>
    <xf numFmtId="0" fontId="6" fillId="0" borderId="131" xfId="0" applyFont="1" applyBorder="1" applyAlignment="1">
      <alignment horizontal="center" vertical="center"/>
    </xf>
    <xf numFmtId="0" fontId="6" fillId="0" borderId="71" xfId="0" applyFont="1" applyBorder="1" applyAlignment="1">
      <alignment horizontal="center" vertical="center"/>
    </xf>
    <xf numFmtId="0" fontId="0" fillId="0" borderId="127" xfId="0" applyBorder="1" applyAlignment="1">
      <alignment horizontal="center" vertical="center"/>
    </xf>
    <xf numFmtId="0" fontId="0" fillId="0" borderId="68" xfId="0" applyBorder="1" applyAlignment="1">
      <alignment horizontal="center" vertical="center"/>
    </xf>
    <xf numFmtId="0" fontId="0" fillId="0" borderId="132" xfId="0" applyBorder="1" applyAlignment="1">
      <alignment horizontal="center" vertical="center"/>
    </xf>
    <xf numFmtId="0" fontId="0" fillId="0" borderId="4" xfId="0" applyBorder="1" applyAlignment="1">
      <alignment horizontal="center" vertical="center"/>
    </xf>
    <xf numFmtId="0" fontId="0" fillId="0" borderId="133" xfId="0" applyBorder="1" applyAlignment="1">
      <alignment horizontal="center" vertical="center"/>
    </xf>
    <xf numFmtId="38" fontId="0" fillId="0" borderId="4" xfId="0" applyNumberFormat="1" applyBorder="1" applyAlignment="1">
      <alignment horizontal="center" vertical="center"/>
    </xf>
    <xf numFmtId="38" fontId="0" fillId="0" borderId="133" xfId="0" applyNumberFormat="1" applyBorder="1" applyAlignment="1">
      <alignment horizontal="center" vertical="center"/>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6" fillId="0" borderId="127" xfId="0" applyFont="1" applyBorder="1" applyAlignment="1">
      <alignment horizontal="center" vertical="center"/>
    </xf>
    <xf numFmtId="0" fontId="6" fillId="0" borderId="132" xfId="0" applyFont="1" applyBorder="1" applyAlignment="1">
      <alignment horizontal="center" vertical="center"/>
    </xf>
    <xf numFmtId="0" fontId="6" fillId="0" borderId="68" xfId="0" applyFont="1" applyBorder="1" applyAlignment="1">
      <alignment horizontal="center" vertical="center"/>
    </xf>
    <xf numFmtId="0" fontId="6" fillId="0" borderId="2" xfId="0" applyFont="1" applyBorder="1" applyAlignment="1">
      <alignment horizontal="center" vertical="center"/>
    </xf>
    <xf numFmtId="0" fontId="6" fillId="3" borderId="127" xfId="0" applyFont="1" applyFill="1" applyBorder="1" applyAlignment="1">
      <alignment horizontal="center" vertical="center"/>
    </xf>
    <xf numFmtId="0" fontId="6" fillId="3" borderId="132" xfId="0" applyFont="1" applyFill="1" applyBorder="1" applyAlignment="1">
      <alignment horizontal="center" vertical="center"/>
    </xf>
    <xf numFmtId="0" fontId="6" fillId="3" borderId="128"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71" xfId="0" applyFont="1" applyFill="1" applyBorder="1" applyAlignment="1">
      <alignment horizontal="center" vertical="center"/>
    </xf>
    <xf numFmtId="0" fontId="6" fillId="0" borderId="127" xfId="0" applyFont="1" applyBorder="1" applyAlignment="1">
      <alignment horizontal="center" vertical="center" wrapText="1"/>
    </xf>
    <xf numFmtId="0" fontId="6" fillId="0" borderId="134" xfId="0" applyFont="1" applyBorder="1" applyAlignment="1">
      <alignment horizontal="center" vertical="center"/>
    </xf>
    <xf numFmtId="0" fontId="6" fillId="0" borderId="135" xfId="0" applyFont="1" applyBorder="1" applyAlignment="1">
      <alignment horizontal="center" vertical="center"/>
    </xf>
    <xf numFmtId="0" fontId="8" fillId="0" borderId="0" xfId="0" applyFont="1" applyAlignment="1" applyProtection="1">
      <alignment horizontal="center"/>
      <protection locked="0"/>
    </xf>
    <xf numFmtId="0" fontId="8" fillId="0" borderId="2" xfId="0" applyFont="1" applyBorder="1" applyAlignment="1" applyProtection="1">
      <alignment horizontal="center"/>
      <protection locked="0"/>
    </xf>
    <xf numFmtId="0" fontId="0" fillId="4" borderId="2" xfId="0" applyFill="1" applyBorder="1" applyAlignment="1" applyProtection="1">
      <alignment horizontal="center" vertical="center"/>
      <protection locked="0"/>
    </xf>
    <xf numFmtId="0" fontId="0" fillId="0" borderId="136" xfId="0" applyBorder="1" applyAlignment="1">
      <alignment horizontal="center" vertical="center" wrapText="1"/>
    </xf>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0" fillId="0" borderId="2" xfId="0" applyBorder="1" applyAlignment="1">
      <alignment horizontal="center" vertical="center" wrapText="1"/>
    </xf>
    <xf numFmtId="0" fontId="8" fillId="0" borderId="0" xfId="0" applyFont="1" applyAlignment="1">
      <alignment horizontal="center"/>
    </xf>
    <xf numFmtId="0" fontId="0" fillId="0" borderId="0" xfId="0" applyAlignment="1">
      <alignment horizontal="center"/>
    </xf>
    <xf numFmtId="0" fontId="0" fillId="0" borderId="139" xfId="0" applyBorder="1" applyAlignment="1">
      <alignment horizontal="center" vertical="center" wrapText="1"/>
    </xf>
    <xf numFmtId="0" fontId="0" fillId="0" borderId="132" xfId="0" applyBorder="1" applyAlignment="1">
      <alignment horizontal="center" vertical="center" wrapText="1"/>
    </xf>
    <xf numFmtId="0" fontId="0" fillId="0" borderId="140" xfId="0" applyBorder="1" applyAlignment="1">
      <alignment horizontal="center" vertical="center" wrapText="1"/>
    </xf>
    <xf numFmtId="0" fontId="0" fillId="0" borderId="1" xfId="0" applyBorder="1" applyAlignment="1">
      <alignment horizontal="center" vertical="center" wrapText="1"/>
    </xf>
    <xf numFmtId="0" fontId="0" fillId="4" borderId="141" xfId="0" applyFill="1" applyBorder="1" applyAlignment="1">
      <alignment horizontal="center" vertical="center"/>
    </xf>
    <xf numFmtId="0" fontId="0" fillId="4" borderId="137" xfId="0" applyFill="1" applyBorder="1" applyAlignment="1">
      <alignment horizontal="center" vertical="center"/>
    </xf>
    <xf numFmtId="0" fontId="0" fillId="4" borderId="142" xfId="0" applyFill="1" applyBorder="1" applyAlignment="1">
      <alignment horizontal="center" vertical="center"/>
    </xf>
    <xf numFmtId="0" fontId="0" fillId="4" borderId="68" xfId="0" applyFill="1" applyBorder="1" applyAlignment="1">
      <alignment horizontal="center" vertical="center"/>
    </xf>
    <xf numFmtId="0" fontId="0" fillId="4" borderId="143" xfId="0" applyFill="1" applyBorder="1" applyAlignment="1">
      <alignment horizontal="center" vertical="center"/>
    </xf>
    <xf numFmtId="0" fontId="0" fillId="4" borderId="127" xfId="0" applyFill="1" applyBorder="1" applyAlignment="1" applyProtection="1">
      <alignment horizontal="center" vertical="center"/>
      <protection locked="0"/>
    </xf>
    <xf numFmtId="0" fontId="0" fillId="4" borderId="132" xfId="0" applyFill="1" applyBorder="1" applyAlignment="1" applyProtection="1">
      <alignment horizontal="center" vertical="center"/>
      <protection locked="0"/>
    </xf>
    <xf numFmtId="0" fontId="0" fillId="4" borderId="144" xfId="0" applyFill="1" applyBorder="1" applyAlignment="1" applyProtection="1">
      <alignment horizontal="center" vertical="center"/>
      <protection locked="0"/>
    </xf>
    <xf numFmtId="0" fontId="0" fillId="4" borderId="145"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0" borderId="128" xfId="0" applyBorder="1" applyAlignment="1">
      <alignment horizontal="center" vertical="center"/>
    </xf>
    <xf numFmtId="0" fontId="0" fillId="0" borderId="71" xfId="0" applyBorder="1" applyAlignment="1">
      <alignment horizontal="center" vertical="center"/>
    </xf>
    <xf numFmtId="38" fontId="20" fillId="0" borderId="4" xfId="0" applyNumberFormat="1" applyFont="1" applyBorder="1" applyAlignment="1">
      <alignment horizontal="center" vertical="center"/>
    </xf>
    <xf numFmtId="38" fontId="20" fillId="0" borderId="133" xfId="0" applyNumberFormat="1" applyFont="1"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38" fontId="20" fillId="0" borderId="146" xfId="0" applyNumberFormat="1" applyFont="1" applyBorder="1" applyAlignment="1">
      <alignment horizontal="center" vertical="center"/>
    </xf>
    <xf numFmtId="0" fontId="0" fillId="0" borderId="5" xfId="0" applyBorder="1" applyAlignment="1">
      <alignment horizontal="center" vertical="center"/>
    </xf>
    <xf numFmtId="0" fontId="0" fillId="0" borderId="108" xfId="0" applyBorder="1" applyAlignment="1">
      <alignment horizontal="center" vertical="center"/>
    </xf>
    <xf numFmtId="0" fontId="0" fillId="0" borderId="129" xfId="0" applyBorder="1" applyAlignment="1">
      <alignment horizontal="center" vertical="center"/>
    </xf>
    <xf numFmtId="38" fontId="8" fillId="0" borderId="9" xfId="0" applyNumberFormat="1" applyFont="1" applyBorder="1" applyAlignment="1">
      <alignment horizontal="center" vertical="center"/>
    </xf>
    <xf numFmtId="38" fontId="8" fillId="0" borderId="10" xfId="0" applyNumberFormat="1" applyFont="1" applyBorder="1" applyAlignment="1">
      <alignment horizontal="center" vertical="center"/>
    </xf>
    <xf numFmtId="38" fontId="8" fillId="0" borderId="148" xfId="0" applyNumberFormat="1" applyFont="1" applyBorder="1" applyAlignment="1">
      <alignment horizontal="center" vertical="center"/>
    </xf>
    <xf numFmtId="38" fontId="8" fillId="0" borderId="149" xfId="0" applyNumberFormat="1" applyFont="1" applyBorder="1" applyAlignment="1">
      <alignment horizontal="center" vertical="center"/>
    </xf>
    <xf numFmtId="38" fontId="19" fillId="0" borderId="10" xfId="0" applyNumberFormat="1" applyFont="1" applyBorder="1" applyAlignment="1">
      <alignment horizontal="center" vertical="center"/>
    </xf>
    <xf numFmtId="38" fontId="19" fillId="0" borderId="11" xfId="0" applyNumberFormat="1" applyFont="1" applyBorder="1" applyAlignment="1">
      <alignment horizontal="center" vertical="center"/>
    </xf>
    <xf numFmtId="38" fontId="19" fillId="0" borderId="149" xfId="0" applyNumberFormat="1" applyFont="1" applyBorder="1" applyAlignment="1">
      <alignment horizontal="center" vertical="center"/>
    </xf>
    <xf numFmtId="38" fontId="19" fillId="0" borderId="150" xfId="0" applyNumberFormat="1" applyFont="1" applyBorder="1" applyAlignment="1">
      <alignment horizontal="center" vertical="center"/>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0" fillId="0" borderId="69" xfId="0" applyBorder="1" applyAlignment="1">
      <alignment horizontal="center" vertical="center"/>
    </xf>
    <xf numFmtId="0" fontId="0" fillId="0" borderId="147" xfId="0" applyBorder="1" applyAlignment="1">
      <alignment horizontal="center" vertical="center"/>
    </xf>
    <xf numFmtId="38" fontId="0" fillId="0" borderId="146" xfId="0" applyNumberFormat="1" applyBorder="1" applyAlignment="1">
      <alignment horizontal="center" vertical="center"/>
    </xf>
    <xf numFmtId="0" fontId="6" fillId="0" borderId="69" xfId="0" applyFont="1" applyBorder="1" applyAlignment="1">
      <alignment horizontal="center" vertical="center" wrapText="1"/>
    </xf>
    <xf numFmtId="0" fontId="6" fillId="0" borderId="0" xfId="0" applyFont="1" applyAlignment="1">
      <alignment horizontal="center" vertical="center" wrapText="1"/>
    </xf>
    <xf numFmtId="0" fontId="6" fillId="0" borderId="70"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5" xfId="0" applyFont="1" applyBorder="1" applyAlignment="1">
      <alignment horizontal="center" vertical="center"/>
    </xf>
    <xf numFmtId="0" fontId="6" fillId="0" borderId="108" xfId="0" applyFont="1" applyBorder="1" applyAlignment="1">
      <alignment horizontal="center" vertical="center"/>
    </xf>
    <xf numFmtId="0" fontId="6" fillId="0" borderId="129" xfId="0" applyFont="1" applyBorder="1" applyAlignment="1">
      <alignment horizontal="center" vertical="center"/>
    </xf>
    <xf numFmtId="0" fontId="0" fillId="0" borderId="146" xfId="0" applyBorder="1" applyAlignment="1">
      <alignment horizontal="center" vertical="center"/>
    </xf>
    <xf numFmtId="0" fontId="6" fillId="0" borderId="5"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28" xfId="0" applyFont="1" applyBorder="1" applyAlignment="1">
      <alignment horizontal="center" vertical="center" wrapText="1"/>
    </xf>
    <xf numFmtId="0" fontId="7" fillId="0" borderId="4" xfId="0" applyFont="1" applyBorder="1" applyAlignment="1">
      <alignment horizontal="center" vertical="center" shrinkToFit="1"/>
    </xf>
    <xf numFmtId="0" fontId="7" fillId="0" borderId="133" xfId="0" applyFont="1" applyBorder="1" applyAlignment="1">
      <alignment horizontal="center" vertical="center" shrinkToFit="1"/>
    </xf>
    <xf numFmtId="0" fontId="6" fillId="0" borderId="79" xfId="0" applyFont="1" applyBorder="1" applyAlignment="1">
      <alignment horizontal="center" vertical="center" shrinkToFit="1"/>
    </xf>
    <xf numFmtId="38" fontId="6" fillId="0" borderId="151" xfId="0" applyNumberFormat="1" applyFont="1" applyBorder="1" applyAlignment="1">
      <alignment horizontal="center" vertical="center"/>
    </xf>
    <xf numFmtId="38" fontId="6" fillId="0" borderId="152" xfId="0" applyNumberFormat="1" applyFont="1" applyBorder="1" applyAlignment="1">
      <alignment horizontal="center" vertical="center"/>
    </xf>
    <xf numFmtId="38" fontId="5" fillId="0" borderId="132" xfId="0" applyNumberFormat="1" applyFont="1" applyBorder="1" applyAlignment="1">
      <alignment horizontal="center" vertical="center"/>
    </xf>
    <xf numFmtId="38" fontId="5" fillId="0" borderId="2" xfId="0" applyNumberFormat="1" applyFont="1" applyBorder="1" applyAlignment="1">
      <alignment horizontal="center" vertical="center"/>
    </xf>
    <xf numFmtId="0" fontId="6" fillId="0" borderId="80" xfId="0" applyFont="1" applyBorder="1" applyAlignment="1">
      <alignment horizontal="center" vertical="center"/>
    </xf>
    <xf numFmtId="0" fontId="6" fillId="0" borderId="153" xfId="0" applyFont="1" applyBorder="1" applyAlignment="1">
      <alignment horizontal="center" vertical="center"/>
    </xf>
    <xf numFmtId="38" fontId="6" fillId="0" borderId="154" xfId="0" applyNumberFormat="1" applyFont="1" applyBorder="1" applyAlignment="1">
      <alignment horizontal="center" vertical="center"/>
    </xf>
    <xf numFmtId="38" fontId="6" fillId="0" borderId="155" xfId="0" applyNumberFormat="1" applyFont="1" applyBorder="1" applyAlignment="1">
      <alignment horizontal="center" vertical="center"/>
    </xf>
    <xf numFmtId="0" fontId="5" fillId="0" borderId="127" xfId="0" applyFont="1" applyBorder="1" applyAlignment="1">
      <alignment horizontal="center" vertical="center"/>
    </xf>
    <xf numFmtId="0" fontId="5" fillId="0" borderId="132" xfId="0" applyFont="1" applyBorder="1" applyAlignment="1">
      <alignment horizontal="center" vertical="center"/>
    </xf>
    <xf numFmtId="0" fontId="5" fillId="0" borderId="134" xfId="0" applyFont="1" applyBorder="1" applyAlignment="1">
      <alignment horizontal="center" vertical="center"/>
    </xf>
    <xf numFmtId="0" fontId="5" fillId="0" borderId="68" xfId="0" applyFont="1" applyBorder="1" applyAlignment="1">
      <alignment horizontal="center" vertical="center"/>
    </xf>
    <xf numFmtId="0" fontId="5" fillId="0" borderId="135" xfId="0" applyFont="1" applyBorder="1" applyAlignment="1">
      <alignment horizontal="center" vertical="center"/>
    </xf>
    <xf numFmtId="0" fontId="5" fillId="0" borderId="128" xfId="0" applyFont="1" applyBorder="1" applyAlignment="1">
      <alignment horizontal="center" vertical="center"/>
    </xf>
    <xf numFmtId="0" fontId="5" fillId="0" borderId="71" xfId="0" applyFont="1" applyBorder="1" applyAlignment="1">
      <alignment horizontal="center" vertical="center"/>
    </xf>
    <xf numFmtId="0" fontId="6" fillId="0" borderId="0" xfId="0" applyFont="1" applyAlignment="1">
      <alignment horizontal="center" vertical="center" shrinkToFit="1"/>
    </xf>
    <xf numFmtId="0" fontId="6" fillId="0" borderId="78" xfId="0" applyFont="1" applyBorder="1" applyAlignment="1">
      <alignment horizontal="center" vertical="center" shrinkToFit="1"/>
    </xf>
    <xf numFmtId="38" fontId="6" fillId="0" borderId="156" xfId="0" applyNumberFormat="1" applyFont="1" applyBorder="1" applyAlignment="1">
      <alignment horizontal="center" vertical="center"/>
    </xf>
    <xf numFmtId="38" fontId="6" fillId="0" borderId="157" xfId="0" applyNumberFormat="1" applyFont="1" applyBorder="1" applyAlignment="1">
      <alignment horizontal="center" vertical="center"/>
    </xf>
    <xf numFmtId="0" fontId="6" fillId="0" borderId="158" xfId="0" applyFont="1" applyBorder="1" applyAlignment="1">
      <alignment horizontal="center" vertical="center"/>
    </xf>
    <xf numFmtId="0" fontId="0" fillId="5" borderId="0" xfId="0" applyFill="1" applyAlignment="1">
      <alignment horizontal="left" vertical="center"/>
    </xf>
    <xf numFmtId="0" fontId="6" fillId="0" borderId="77" xfId="0" applyFont="1" applyBorder="1" applyAlignment="1">
      <alignment horizontal="center" vertical="center"/>
    </xf>
    <xf numFmtId="0" fontId="7" fillId="0" borderId="146" xfId="0" applyFont="1" applyBorder="1" applyAlignment="1">
      <alignment horizontal="center" vertical="center" shrinkToFit="1"/>
    </xf>
    <xf numFmtId="38" fontId="26" fillId="0" borderId="137" xfId="0" applyNumberFormat="1" applyFont="1" applyBorder="1" applyAlignment="1">
      <alignment horizontal="center" vertical="center"/>
    </xf>
    <xf numFmtId="38" fontId="26" fillId="0" borderId="142" xfId="0" applyNumberFormat="1" applyFont="1" applyBorder="1" applyAlignment="1">
      <alignment horizontal="center" vertical="center"/>
    </xf>
    <xf numFmtId="38" fontId="26" fillId="0" borderId="1" xfId="0" applyNumberFormat="1" applyFont="1" applyBorder="1" applyAlignment="1">
      <alignment horizontal="center" vertical="center"/>
    </xf>
    <xf numFmtId="38" fontId="26" fillId="0" borderId="47" xfId="0" applyNumberFormat="1" applyFont="1" applyBorder="1" applyAlignment="1">
      <alignment horizontal="center" vertical="center"/>
    </xf>
    <xf numFmtId="38" fontId="19" fillId="0" borderId="9" xfId="0" applyNumberFormat="1" applyFont="1" applyBorder="1" applyAlignment="1">
      <alignment horizontal="center" vertical="center"/>
    </xf>
    <xf numFmtId="38" fontId="19" fillId="0" borderId="148" xfId="0" applyNumberFormat="1" applyFont="1" applyBorder="1" applyAlignment="1">
      <alignment horizontal="center" vertical="center"/>
    </xf>
    <xf numFmtId="38" fontId="26" fillId="0" borderId="141" xfId="0" applyNumberFormat="1" applyFont="1" applyBorder="1" applyAlignment="1">
      <alignment horizontal="center" vertical="center"/>
    </xf>
    <xf numFmtId="38" fontId="26" fillId="0" borderId="145" xfId="0" applyNumberFormat="1" applyFont="1" applyBorder="1" applyAlignment="1">
      <alignment horizontal="center" vertical="center"/>
    </xf>
    <xf numFmtId="0" fontId="23" fillId="4" borderId="0" xfId="0" applyFont="1" applyFill="1" applyAlignment="1">
      <alignment horizontal="center" vertical="center"/>
    </xf>
    <xf numFmtId="0" fontId="23" fillId="4" borderId="2" xfId="0" applyFont="1" applyFill="1" applyBorder="1" applyAlignment="1">
      <alignment horizontal="center" vertical="center"/>
    </xf>
    <xf numFmtId="0" fontId="0" fillId="0" borderId="1" xfId="0" applyBorder="1" applyAlignment="1" applyProtection="1">
      <alignment horizontal="center"/>
      <protection locked="0"/>
    </xf>
    <xf numFmtId="0" fontId="4" fillId="0" borderId="0" xfId="0" applyFont="1" applyAlignment="1">
      <alignment horizontal="center" vertical="center"/>
    </xf>
    <xf numFmtId="0" fontId="0" fillId="0" borderId="0" xfId="0" applyAlignment="1" applyProtection="1">
      <alignment horizontal="right"/>
      <protection locked="0"/>
    </xf>
    <xf numFmtId="0" fontId="0" fillId="0" borderId="1" xfId="0" applyBorder="1" applyAlignment="1" applyProtection="1">
      <alignment horizontal="right"/>
      <protection locked="0"/>
    </xf>
    <xf numFmtId="0" fontId="0" fillId="0" borderId="1" xfId="0" applyBorder="1" applyAlignment="1">
      <alignment horizontal="center"/>
    </xf>
    <xf numFmtId="0" fontId="0" fillId="0" borderId="159" xfId="0" applyBorder="1" applyAlignment="1">
      <alignment horizontal="center" vertical="center"/>
    </xf>
    <xf numFmtId="0" fontId="0" fillId="0" borderId="160" xfId="0" applyBorder="1" applyAlignment="1">
      <alignment horizontal="center" vertical="center"/>
    </xf>
    <xf numFmtId="0" fontId="0" fillId="0" borderId="107" xfId="0" applyBorder="1" applyAlignment="1">
      <alignment horizontal="center" vertical="center"/>
    </xf>
    <xf numFmtId="0" fontId="0" fillId="0" borderId="3" xfId="0" applyBorder="1" applyAlignment="1">
      <alignment horizontal="center" vertical="center"/>
    </xf>
    <xf numFmtId="0" fontId="0" fillId="0" borderId="16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06"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3" xfId="0" applyBorder="1" applyAlignment="1">
      <alignment horizontal="center"/>
    </xf>
    <xf numFmtId="0" fontId="0" fillId="0" borderId="3" xfId="0" applyBorder="1" applyAlignment="1" applyProtection="1">
      <alignment horizontal="center"/>
      <protection locked="0"/>
    </xf>
    <xf numFmtId="0" fontId="0" fillId="0" borderId="1" xfId="0" applyBorder="1" applyAlignment="1">
      <alignment horizontal="center" vertical="center"/>
    </xf>
    <xf numFmtId="0" fontId="0" fillId="0" borderId="109" xfId="0" applyBorder="1" applyAlignment="1">
      <alignment horizontal="center" vertical="center"/>
    </xf>
    <xf numFmtId="0" fontId="0" fillId="0" borderId="161" xfId="0" applyBorder="1" applyAlignment="1" applyProtection="1">
      <alignment horizontal="center" vertical="center"/>
      <protection locked="0"/>
    </xf>
    <xf numFmtId="0" fontId="0" fillId="0" borderId="162" xfId="0" applyBorder="1" applyAlignment="1" applyProtection="1">
      <alignment horizontal="center" vertical="center"/>
      <protection locked="0"/>
    </xf>
    <xf numFmtId="0" fontId="0" fillId="0" borderId="128"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0" xfId="0"/>
    <xf numFmtId="0" fontId="0" fillId="0" borderId="1" xfId="0" applyBorder="1"/>
    <xf numFmtId="0" fontId="0" fillId="4" borderId="159" xfId="0" applyFill="1" applyBorder="1" applyAlignment="1">
      <alignment horizontal="center" vertical="center"/>
    </xf>
    <xf numFmtId="0" fontId="0" fillId="4" borderId="160" xfId="0" applyFill="1" applyBorder="1" applyAlignment="1">
      <alignment horizontal="center" vertical="center"/>
    </xf>
    <xf numFmtId="0" fontId="0" fillId="4" borderId="110" xfId="0" applyFill="1" applyBorder="1" applyAlignment="1">
      <alignment horizontal="center" vertical="center"/>
    </xf>
    <xf numFmtId="0" fontId="0" fillId="4" borderId="114" xfId="0" applyFill="1" applyBorder="1" applyAlignment="1">
      <alignment horizontal="center" vertical="center"/>
    </xf>
    <xf numFmtId="0" fontId="1" fillId="0" borderId="0" xfId="0" applyFont="1" applyAlignment="1">
      <alignment horizontal="left"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42" xfId="0" applyBorder="1" applyAlignment="1">
      <alignment horizontal="center" vertical="center"/>
    </xf>
    <xf numFmtId="0" fontId="0" fillId="0" borderId="67" xfId="0" applyBorder="1" applyAlignment="1">
      <alignment horizontal="center" vertical="center"/>
    </xf>
    <xf numFmtId="0" fontId="0" fillId="0" borderId="163" xfId="0" applyBorder="1" applyAlignment="1">
      <alignment horizontal="center" vertical="center"/>
    </xf>
    <xf numFmtId="0" fontId="0" fillId="0" borderId="140" xfId="0" applyBorder="1" applyAlignment="1">
      <alignment horizontal="center" vertical="center"/>
    </xf>
    <xf numFmtId="0" fontId="0" fillId="0" borderId="47" xfId="0"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4" borderId="106" xfId="0" applyFill="1" applyBorder="1" applyAlignment="1">
      <alignment horizontal="center" vertical="center"/>
    </xf>
    <xf numFmtId="0" fontId="0" fillId="4" borderId="112" xfId="0" applyFill="1" applyBorder="1" applyAlignment="1">
      <alignment horizontal="center" vertical="center"/>
    </xf>
    <xf numFmtId="0" fontId="0" fillId="0" borderId="127" xfId="0" applyBorder="1" applyAlignment="1">
      <alignment horizontal="left" vertical="center"/>
    </xf>
    <xf numFmtId="0" fontId="0" fillId="0" borderId="132" xfId="0" applyBorder="1" applyAlignment="1">
      <alignment horizontal="left" vertical="center"/>
    </xf>
    <xf numFmtId="0" fontId="0" fillId="0" borderId="144" xfId="0" applyBorder="1" applyAlignment="1">
      <alignment horizontal="left" vertical="center"/>
    </xf>
    <xf numFmtId="0" fontId="0" fillId="0" borderId="69" xfId="0" applyBorder="1" applyAlignment="1">
      <alignment horizontal="left" vertical="center"/>
    </xf>
    <xf numFmtId="0" fontId="0" fillId="0" borderId="163" xfId="0" applyBorder="1" applyAlignment="1">
      <alignment horizontal="left" vertical="center"/>
    </xf>
    <xf numFmtId="0" fontId="0" fillId="0" borderId="145" xfId="0" applyBorder="1" applyAlignment="1">
      <alignment horizontal="left" vertical="center"/>
    </xf>
    <xf numFmtId="0" fontId="0" fillId="0" borderId="1" xfId="0" applyBorder="1" applyAlignment="1">
      <alignment horizontal="left" vertical="center"/>
    </xf>
    <xf numFmtId="0" fontId="0" fillId="0" borderId="47" xfId="0" applyBorder="1" applyAlignment="1">
      <alignment horizontal="left" vertical="center"/>
    </xf>
    <xf numFmtId="0" fontId="0" fillId="0" borderId="139" xfId="0" applyBorder="1" applyAlignment="1">
      <alignment horizontal="center" vertical="center"/>
    </xf>
    <xf numFmtId="0" fontId="0" fillId="0" borderId="138" xfId="0" applyBorder="1" applyAlignment="1">
      <alignment horizontal="center" vertical="center"/>
    </xf>
    <xf numFmtId="0" fontId="0" fillId="0" borderId="68" xfId="0" applyBorder="1" applyAlignment="1">
      <alignment horizontal="left" vertical="center"/>
    </xf>
    <xf numFmtId="0" fontId="0" fillId="0" borderId="2" xfId="0" applyBorder="1" applyAlignment="1">
      <alignment horizontal="left" vertical="center"/>
    </xf>
    <xf numFmtId="0" fontId="0" fillId="0" borderId="143" xfId="0" applyBorder="1" applyAlignment="1">
      <alignment horizontal="left" vertical="center"/>
    </xf>
    <xf numFmtId="0" fontId="0" fillId="0" borderId="141" xfId="0" applyBorder="1" applyAlignment="1">
      <alignment horizontal="left" vertical="center"/>
    </xf>
    <xf numFmtId="0" fontId="0" fillId="0" borderId="137" xfId="0" applyBorder="1" applyAlignment="1">
      <alignment horizontal="left" vertical="center"/>
    </xf>
    <xf numFmtId="0" fontId="0" fillId="0" borderId="142" xfId="0" applyBorder="1" applyAlignment="1">
      <alignment horizontal="left" vertical="center"/>
    </xf>
    <xf numFmtId="0" fontId="0" fillId="0" borderId="164" xfId="0" applyBorder="1" applyAlignment="1">
      <alignment horizontal="center" vertical="center"/>
    </xf>
    <xf numFmtId="0" fontId="0" fillId="0" borderId="5" xfId="0" applyBorder="1" applyAlignment="1">
      <alignment horizontal="left" vertical="center" wrapText="1"/>
    </xf>
    <xf numFmtId="0" fontId="0" fillId="0" borderId="108" xfId="0" applyBorder="1" applyAlignment="1">
      <alignment horizontal="left" vertical="center"/>
    </xf>
    <xf numFmtId="0" fontId="0" fillId="0" borderId="165" xfId="0" applyBorder="1" applyAlignment="1">
      <alignment horizontal="left" vertical="center"/>
    </xf>
    <xf numFmtId="0" fontId="0" fillId="0" borderId="5" xfId="0" applyBorder="1" applyAlignment="1">
      <alignment horizontal="left" vertical="center"/>
    </xf>
    <xf numFmtId="0" fontId="0" fillId="0" borderId="67" xfId="0" applyBorder="1" applyAlignment="1">
      <alignment horizontal="center" vertical="center" wrapText="1"/>
    </xf>
    <xf numFmtId="0" fontId="0" fillId="0" borderId="69" xfId="0" applyBorder="1" applyAlignment="1">
      <alignment horizontal="left" vertical="center" wrapText="1"/>
    </xf>
    <xf numFmtId="0" fontId="19" fillId="0" borderId="0" xfId="0" applyFont="1" applyAlignment="1">
      <alignment horizontal="left"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428609</xdr:colOff>
      <xdr:row>4</xdr:row>
      <xdr:rowOff>30452</xdr:rowOff>
    </xdr:from>
    <xdr:to>
      <xdr:col>5</xdr:col>
      <xdr:colOff>708009</xdr:colOff>
      <xdr:row>17</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428609" y="1040102"/>
          <a:ext cx="6184900" cy="2855623"/>
        </a:xfrm>
        <a:prstGeom prst="roundRect">
          <a:avLst>
            <a:gd name="adj" fmla="val 10597"/>
          </a:avLst>
        </a:prstGeom>
        <a:noFill/>
        <a:ln w="9525">
          <a:solidFill>
            <a:srgbClr val="000000"/>
          </a:solidFill>
          <a:round/>
          <a:headEnd/>
          <a:tailEnd/>
        </a:ln>
      </xdr:spPr>
      <xdr:txBody>
        <a:bodyPr vertOverflow="clip" wrap="square" lIns="91440" tIns="45720" rIns="91440" bIns="45720" anchor="t" upright="1"/>
        <a:lstStyle/>
        <a:p>
          <a:pPr algn="l" rtl="0">
            <a:defRPr sz="1000"/>
          </a:pPr>
          <a:endParaRPr lang="ja-JP" altLang="en-US" sz="1200" b="0" i="0" u="none" strike="noStrike" baseline="0">
            <a:solidFill>
              <a:srgbClr val="000000"/>
            </a:solidFill>
            <a:latin typeface="ＭＳ ＰゴシックTimes New Roman"/>
            <a:ea typeface="ＭＳ ＰゴシックTimes New Roman"/>
            <a:cs typeface="ＭＳ Ｐゴシック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428609</xdr:colOff>
      <xdr:row>4</xdr:row>
      <xdr:rowOff>30452</xdr:rowOff>
    </xdr:from>
    <xdr:to>
      <xdr:col>5</xdr:col>
      <xdr:colOff>708009</xdr:colOff>
      <xdr:row>17</xdr:row>
      <xdr:rowOff>0</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428609" y="859127"/>
          <a:ext cx="6184900" cy="2855623"/>
        </a:xfrm>
        <a:prstGeom prst="roundRect">
          <a:avLst>
            <a:gd name="adj" fmla="val 10597"/>
          </a:avLst>
        </a:prstGeom>
        <a:noFill/>
        <a:ln w="9525">
          <a:solidFill>
            <a:srgbClr val="000000"/>
          </a:solidFill>
          <a:round/>
          <a:headEnd/>
          <a:tailEnd/>
        </a:ln>
      </xdr:spPr>
      <xdr:txBody>
        <a:bodyPr vertOverflow="clip" wrap="square" lIns="91440" tIns="45720" rIns="91440" bIns="45720" anchor="t" upright="1"/>
        <a:lstStyle/>
        <a:p>
          <a:pPr algn="l" rtl="0">
            <a:defRPr sz="1000"/>
          </a:pPr>
          <a:endParaRPr lang="ja-JP" altLang="en-US" sz="1200" b="0" i="0" u="none" strike="noStrike" baseline="0">
            <a:solidFill>
              <a:srgbClr val="000000"/>
            </a:solidFill>
            <a:latin typeface="ＭＳ ＰゴシックTimes New Roman"/>
            <a:ea typeface="ＭＳ ＰゴシックTimes New Roman"/>
            <a:cs typeface="ＭＳ Ｐゴシック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85725</xdr:colOff>
      <xdr:row>12</xdr:row>
      <xdr:rowOff>47625</xdr:rowOff>
    </xdr:from>
    <xdr:to>
      <xdr:col>9</xdr:col>
      <xdr:colOff>1857375</xdr:colOff>
      <xdr:row>14</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5038725" y="3057525"/>
          <a:ext cx="1771650" cy="466725"/>
        </a:xfrm>
        <a:prstGeom prst="wedgeRectCallout">
          <a:avLst>
            <a:gd name="adj1" fmla="val -56991"/>
            <a:gd name="adj2" fmla="val -2550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手持ちの金額と一致するかを確認して下さい。</a:t>
          </a:r>
        </a:p>
      </xdr:txBody>
    </xdr:sp>
    <xdr:clientData/>
  </xdr:twoCellAnchor>
  <xdr:twoCellAnchor>
    <xdr:from>
      <xdr:col>9</xdr:col>
      <xdr:colOff>85725</xdr:colOff>
      <xdr:row>15</xdr:row>
      <xdr:rowOff>66675</xdr:rowOff>
    </xdr:from>
    <xdr:to>
      <xdr:col>9</xdr:col>
      <xdr:colOff>1857375</xdr:colOff>
      <xdr:row>17</xdr:row>
      <xdr:rowOff>28575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5038725" y="3876675"/>
          <a:ext cx="1771650" cy="533400"/>
        </a:xfrm>
        <a:prstGeom prst="wedgeRectCallout">
          <a:avLst>
            <a:gd name="adj1" fmla="val -55912"/>
            <a:gd name="adj2" fmla="val 7856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金種別に残高を記入して下さい。</a:t>
          </a:r>
        </a:p>
      </xdr:txBody>
    </xdr:sp>
    <xdr:clientData/>
  </xdr:twoCellAnchor>
  <xdr:twoCellAnchor>
    <xdr:from>
      <xdr:col>9</xdr:col>
      <xdr:colOff>76200</xdr:colOff>
      <xdr:row>26</xdr:row>
      <xdr:rowOff>6350</xdr:rowOff>
    </xdr:from>
    <xdr:to>
      <xdr:col>9</xdr:col>
      <xdr:colOff>1835195</xdr:colOff>
      <xdr:row>27</xdr:row>
      <xdr:rowOff>123913</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5029200" y="6692900"/>
          <a:ext cx="1758995" cy="479513"/>
        </a:xfrm>
        <a:prstGeom prst="wedgeRectCallout">
          <a:avLst>
            <a:gd name="adj1" fmla="val -56454"/>
            <a:gd name="adj2" fmla="val -23468"/>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en-US" altLang="ja-JP" sz="1100" b="0" i="0" u="none" strike="noStrike" baseline="0">
              <a:solidFill>
                <a:srgbClr val="000000"/>
              </a:solidFill>
              <a:latin typeface="ＭＳ Ｐ明朝"/>
              <a:ea typeface="ＭＳ Ｐ明朝"/>
            </a:rPr>
            <a:t>12</a:t>
          </a:r>
          <a:r>
            <a:rPr lang="ja-JP" altLang="en-US" sz="1100" b="0" i="0" u="none" strike="noStrike" baseline="0">
              <a:solidFill>
                <a:srgbClr val="000000"/>
              </a:solidFill>
              <a:latin typeface="ＭＳ Ｐ明朝"/>
              <a:ea typeface="ＭＳ Ｐ明朝"/>
            </a:rPr>
            <a:t>月３１日付</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残高証明書の金額を記入して下さい。</a:t>
          </a:r>
        </a:p>
      </xdr:txBody>
    </xdr:sp>
    <xdr:clientData/>
  </xdr:twoCellAnchor>
  <xdr:twoCellAnchor>
    <xdr:from>
      <xdr:col>9</xdr:col>
      <xdr:colOff>66675</xdr:colOff>
      <xdr:row>28</xdr:row>
      <xdr:rowOff>133350</xdr:rowOff>
    </xdr:from>
    <xdr:to>
      <xdr:col>9</xdr:col>
      <xdr:colOff>1825670</xdr:colOff>
      <xdr:row>31</xdr:row>
      <xdr:rowOff>95250</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5019675" y="7334250"/>
          <a:ext cx="1758995" cy="628650"/>
        </a:xfrm>
        <a:prstGeom prst="wedgeRectCallout">
          <a:avLst>
            <a:gd name="adj1" fmla="val -55912"/>
            <a:gd name="adj2" fmla="val -2575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収支明細</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出納帳</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の残高と一致していることを確認して下さい。</a:t>
          </a:r>
        </a:p>
      </xdr:txBody>
    </xdr:sp>
    <xdr:clientData/>
  </xdr:twoCellAnchor>
  <xdr:twoCellAnchor>
    <xdr:from>
      <xdr:col>9</xdr:col>
      <xdr:colOff>76200</xdr:colOff>
      <xdr:row>33</xdr:row>
      <xdr:rowOff>146050</xdr:rowOff>
    </xdr:from>
    <xdr:to>
      <xdr:col>9</xdr:col>
      <xdr:colOff>1835195</xdr:colOff>
      <xdr:row>35</xdr:row>
      <xdr:rowOff>104775</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5029200" y="8528050"/>
          <a:ext cx="1758995" cy="406400"/>
        </a:xfrm>
        <a:prstGeom prst="wedgeRectCallout">
          <a:avLst>
            <a:gd name="adj1" fmla="val -58065"/>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監査者への提出年月日を記入して下さい。</a:t>
          </a:r>
        </a:p>
      </xdr:txBody>
    </xdr:sp>
    <xdr:clientData/>
  </xdr:twoCellAnchor>
  <xdr:twoCellAnchor>
    <xdr:from>
      <xdr:col>9</xdr:col>
      <xdr:colOff>44450</xdr:colOff>
      <xdr:row>36</xdr:row>
      <xdr:rowOff>38100</xdr:rowOff>
    </xdr:from>
    <xdr:to>
      <xdr:col>9</xdr:col>
      <xdr:colOff>1828846</xdr:colOff>
      <xdr:row>37</xdr:row>
      <xdr:rowOff>180975</xdr:rowOff>
    </xdr:to>
    <xdr:sp macro="" textlink="">
      <xdr:nvSpPr>
        <xdr:cNvPr id="7" name="AutoShape 6">
          <a:extLst>
            <a:ext uri="{FF2B5EF4-FFF2-40B4-BE49-F238E27FC236}">
              <a16:creationId xmlns:a16="http://schemas.microsoft.com/office/drawing/2014/main" id="{00000000-0008-0000-0300-000007000000}"/>
            </a:ext>
          </a:extLst>
        </xdr:cNvPr>
        <xdr:cNvSpPr>
          <a:spLocks noChangeArrowheads="1"/>
        </xdr:cNvSpPr>
      </xdr:nvSpPr>
      <xdr:spPr bwMode="auto">
        <a:xfrm>
          <a:off x="4997450" y="9153525"/>
          <a:ext cx="1784396" cy="428625"/>
        </a:xfrm>
        <a:prstGeom prst="wedgeRectCallout">
          <a:avLst>
            <a:gd name="adj1" fmla="val -56991"/>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twoCellAnchor>
    <xdr:from>
      <xdr:col>9</xdr:col>
      <xdr:colOff>44450</xdr:colOff>
      <xdr:row>38</xdr:row>
      <xdr:rowOff>38100</xdr:rowOff>
    </xdr:from>
    <xdr:to>
      <xdr:col>9</xdr:col>
      <xdr:colOff>1828846</xdr:colOff>
      <xdr:row>39</xdr:row>
      <xdr:rowOff>180975</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a:off x="4997450" y="9725025"/>
          <a:ext cx="1784396" cy="428625"/>
        </a:xfrm>
        <a:prstGeom prst="wedgeRectCallout">
          <a:avLst>
            <a:gd name="adj1" fmla="val -56991"/>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twoCellAnchor>
    <xdr:from>
      <xdr:col>2</xdr:col>
      <xdr:colOff>9525</xdr:colOff>
      <xdr:row>0</xdr:row>
      <xdr:rowOff>114300</xdr:rowOff>
    </xdr:from>
    <xdr:to>
      <xdr:col>9</xdr:col>
      <xdr:colOff>835025</xdr:colOff>
      <xdr:row>3</xdr:row>
      <xdr:rowOff>190500</xdr:rowOff>
    </xdr:to>
    <xdr:sp macro="" textlink="">
      <xdr:nvSpPr>
        <xdr:cNvPr id="9" name="Rectangle 8">
          <a:extLst>
            <a:ext uri="{FF2B5EF4-FFF2-40B4-BE49-F238E27FC236}">
              <a16:creationId xmlns:a16="http://schemas.microsoft.com/office/drawing/2014/main" id="{00000000-0008-0000-0300-000009000000}"/>
            </a:ext>
          </a:extLst>
        </xdr:cNvPr>
        <xdr:cNvSpPr>
          <a:spLocks noChangeArrowheads="1"/>
        </xdr:cNvSpPr>
      </xdr:nvSpPr>
      <xdr:spPr bwMode="auto">
        <a:xfrm>
          <a:off x="742950" y="114300"/>
          <a:ext cx="5045075" cy="933450"/>
        </a:xfrm>
        <a:prstGeom prst="rect">
          <a:avLst/>
        </a:prstGeom>
        <a:solidFill>
          <a:srgbClr val="FFFF99"/>
        </a:solidFill>
        <a:ln w="9525">
          <a:solidFill>
            <a:srgbClr val="000000"/>
          </a:solidFill>
          <a:miter lim="800000"/>
          <a:headEnd/>
          <a:tailEnd/>
        </a:ln>
      </xdr:spPr>
      <xdr:txBody>
        <a:bodyPr vertOverflow="clip" wrap="square" lIns="180000" tIns="36000" rIns="36000" bIns="36000" anchor="t" upright="1"/>
        <a:lstStyle/>
        <a:p>
          <a:pPr algn="l" rtl="0">
            <a:lnSpc>
              <a:spcPts val="2200"/>
            </a:lnSpc>
            <a:defRPr sz="1000"/>
          </a:pPr>
          <a:r>
            <a:rPr lang="en-US" altLang="ja-JP" sz="1800" b="0" i="0" u="none" strike="noStrike" baseline="0">
              <a:solidFill>
                <a:srgbClr val="000000"/>
              </a:solidFill>
              <a:latin typeface="HG創英角ﾎﾟｯﾌﾟ体"/>
              <a:ea typeface="HG創英角ﾎﾟｯﾌﾟ体"/>
            </a:rPr>
            <a:t>【</a:t>
          </a:r>
          <a:r>
            <a:rPr lang="ja-JP" altLang="en-US" sz="1800" b="0" i="0" u="none" strike="noStrike" baseline="0">
              <a:solidFill>
                <a:srgbClr val="000000"/>
              </a:solidFill>
              <a:latin typeface="HG創英角ﾎﾟｯﾌﾟ体"/>
              <a:ea typeface="HG創英角ﾎﾟｯﾌﾟ体"/>
            </a:rPr>
            <a:t>記入例</a:t>
          </a:r>
          <a:r>
            <a:rPr lang="en-US" altLang="ja-JP" sz="1800" b="0" i="0" u="none" strike="noStrike" baseline="0">
              <a:solidFill>
                <a:srgbClr val="000000"/>
              </a:solidFill>
              <a:latin typeface="HG創英角ﾎﾟｯﾌﾟ体"/>
              <a:ea typeface="HG創英角ﾎﾟｯﾌﾟ体"/>
            </a:rPr>
            <a:t>】</a:t>
          </a:r>
        </a:p>
        <a:p>
          <a:pPr algn="l" rtl="0">
            <a:lnSpc>
              <a:spcPts val="1400"/>
            </a:lnSpc>
            <a:defRPr sz="1000"/>
          </a:pPr>
          <a:r>
            <a:rPr lang="ja-JP" altLang="en-US" sz="1200" b="0" i="0" u="none" strike="noStrike" baseline="0">
              <a:solidFill>
                <a:srgbClr val="000000"/>
              </a:solidFill>
              <a:latin typeface="HG丸ｺﾞｼｯｸM-PRO"/>
              <a:ea typeface="HG丸ｺﾞｼｯｸM-PRO"/>
            </a:rPr>
            <a:t>手順１）青色のセル内に必要事項を記入（入力）します。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手順２）赤枠の注意事項を読み、相違がないかを確認します。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手順３）署名、捺印し会計報告書に添付します。</a:t>
          </a:r>
        </a:p>
      </xdr:txBody>
    </xdr:sp>
    <xdr:clientData/>
  </xdr:twoCellAnchor>
  <xdr:twoCellAnchor>
    <xdr:from>
      <xdr:col>9</xdr:col>
      <xdr:colOff>66675</xdr:colOff>
      <xdr:row>40</xdr:row>
      <xdr:rowOff>0</xdr:rowOff>
    </xdr:from>
    <xdr:to>
      <xdr:col>9</xdr:col>
      <xdr:colOff>1825670</xdr:colOff>
      <xdr:row>41</xdr:row>
      <xdr:rowOff>171450</xdr:rowOff>
    </xdr:to>
    <xdr:sp macro="" textlink="">
      <xdr:nvSpPr>
        <xdr:cNvPr id="10" name="AutoShape 9">
          <a:extLst>
            <a:ext uri="{FF2B5EF4-FFF2-40B4-BE49-F238E27FC236}">
              <a16:creationId xmlns:a16="http://schemas.microsoft.com/office/drawing/2014/main" id="{00000000-0008-0000-0300-00000A000000}"/>
            </a:ext>
          </a:extLst>
        </xdr:cNvPr>
        <xdr:cNvSpPr>
          <a:spLocks noChangeArrowheads="1"/>
        </xdr:cNvSpPr>
      </xdr:nvSpPr>
      <xdr:spPr bwMode="auto">
        <a:xfrm>
          <a:off x="5019675" y="10258425"/>
          <a:ext cx="1758995" cy="457200"/>
        </a:xfrm>
        <a:prstGeom prst="wedgeRectCallout">
          <a:avLst>
            <a:gd name="adj1" fmla="val -59139"/>
            <a:gd name="adj2" fmla="val -20833"/>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260350</xdr:colOff>
      <xdr:row>10</xdr:row>
      <xdr:rowOff>127000</xdr:rowOff>
    </xdr:from>
    <xdr:to>
      <xdr:col>10</xdr:col>
      <xdr:colOff>142875</xdr:colOff>
      <xdr:row>12</xdr:row>
      <xdr:rowOff>79375</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5213350" y="2784475"/>
          <a:ext cx="1758950" cy="466725"/>
        </a:xfrm>
        <a:prstGeom prst="wedgeRectCallout">
          <a:avLst>
            <a:gd name="adj1" fmla="val -56991"/>
            <a:gd name="adj2" fmla="val -2550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手持ちの金額と一致するかを確認して下さい。</a:t>
          </a:r>
        </a:p>
      </xdr:txBody>
    </xdr:sp>
    <xdr:clientData/>
  </xdr:twoCellAnchor>
  <xdr:twoCellAnchor>
    <xdr:from>
      <xdr:col>9</xdr:col>
      <xdr:colOff>260350</xdr:colOff>
      <xdr:row>13</xdr:row>
      <xdr:rowOff>146050</xdr:rowOff>
    </xdr:from>
    <xdr:to>
      <xdr:col>10</xdr:col>
      <xdr:colOff>142875</xdr:colOff>
      <xdr:row>15</xdr:row>
      <xdr:rowOff>107950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5213350" y="3603625"/>
          <a:ext cx="1758950" cy="533400"/>
        </a:xfrm>
        <a:prstGeom prst="wedgeRectCallout">
          <a:avLst>
            <a:gd name="adj1" fmla="val -55912"/>
            <a:gd name="adj2" fmla="val 7856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金種別に残高を記入して下さい。</a:t>
          </a:r>
        </a:p>
      </xdr:txBody>
    </xdr:sp>
    <xdr:clientData/>
  </xdr:twoCellAnchor>
  <xdr:twoCellAnchor>
    <xdr:from>
      <xdr:col>9</xdr:col>
      <xdr:colOff>238125</xdr:colOff>
      <xdr:row>24</xdr:row>
      <xdr:rowOff>85725</xdr:rowOff>
    </xdr:from>
    <xdr:to>
      <xdr:col>10</xdr:col>
      <xdr:colOff>120650</xdr:colOff>
      <xdr:row>26</xdr:row>
      <xdr:rowOff>44362</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5191125" y="6419850"/>
          <a:ext cx="1758950" cy="472987"/>
        </a:xfrm>
        <a:prstGeom prst="wedgeRectCallout">
          <a:avLst>
            <a:gd name="adj1" fmla="val -56454"/>
            <a:gd name="adj2" fmla="val -23468"/>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200"/>
            </a:lnSpc>
            <a:defRPr sz="1000"/>
          </a:pPr>
          <a:r>
            <a:rPr lang="en-US" altLang="ja-JP" sz="1100" b="0" i="0" u="none" strike="noStrike" baseline="0">
              <a:solidFill>
                <a:srgbClr val="000000"/>
              </a:solidFill>
              <a:latin typeface="ＭＳ Ｐ明朝"/>
              <a:ea typeface="ＭＳ Ｐ明朝"/>
            </a:rPr>
            <a:t>12</a:t>
          </a:r>
          <a:r>
            <a:rPr lang="ja-JP" altLang="en-US" sz="1100" b="0" i="0" u="none" strike="noStrike" baseline="0">
              <a:solidFill>
                <a:srgbClr val="000000"/>
              </a:solidFill>
              <a:latin typeface="ＭＳ Ｐ明朝"/>
              <a:ea typeface="ＭＳ Ｐ明朝"/>
            </a:rPr>
            <a:t>月３１日付</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残高証明書の金額を記入して下さい。</a:t>
          </a:r>
        </a:p>
      </xdr:txBody>
    </xdr:sp>
    <xdr:clientData/>
  </xdr:twoCellAnchor>
  <xdr:twoCellAnchor>
    <xdr:from>
      <xdr:col>9</xdr:col>
      <xdr:colOff>241300</xdr:colOff>
      <xdr:row>26</xdr:row>
      <xdr:rowOff>133350</xdr:rowOff>
    </xdr:from>
    <xdr:to>
      <xdr:col>10</xdr:col>
      <xdr:colOff>123825</xdr:colOff>
      <xdr:row>29</xdr:row>
      <xdr:rowOff>95250</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5194300" y="6981825"/>
          <a:ext cx="1758950" cy="628650"/>
        </a:xfrm>
        <a:prstGeom prst="wedgeRectCallout">
          <a:avLst>
            <a:gd name="adj1" fmla="val -55912"/>
            <a:gd name="adj2" fmla="val -2575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収支明細</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出納帳</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の残高と一致していることを確認して下さい。</a:t>
          </a:r>
        </a:p>
      </xdr:txBody>
    </xdr:sp>
    <xdr:clientData/>
  </xdr:twoCellAnchor>
  <xdr:twoCellAnchor>
    <xdr:from>
      <xdr:col>9</xdr:col>
      <xdr:colOff>238125</xdr:colOff>
      <xdr:row>31</xdr:row>
      <xdr:rowOff>247650</xdr:rowOff>
    </xdr:from>
    <xdr:to>
      <xdr:col>10</xdr:col>
      <xdr:colOff>120650</xdr:colOff>
      <xdr:row>33</xdr:row>
      <xdr:rowOff>104775</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5191125" y="8277225"/>
          <a:ext cx="1758950" cy="428625"/>
        </a:xfrm>
        <a:prstGeom prst="wedgeRectCallout">
          <a:avLst>
            <a:gd name="adj1" fmla="val -58065"/>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監査者への提出年月日を記入して下さい。</a:t>
          </a:r>
        </a:p>
      </xdr:txBody>
    </xdr:sp>
    <xdr:clientData/>
  </xdr:twoCellAnchor>
  <xdr:twoCellAnchor>
    <xdr:from>
      <xdr:col>9</xdr:col>
      <xdr:colOff>231775</xdr:colOff>
      <xdr:row>34</xdr:row>
      <xdr:rowOff>38100</xdr:rowOff>
    </xdr:from>
    <xdr:to>
      <xdr:col>10</xdr:col>
      <xdr:colOff>114300</xdr:colOff>
      <xdr:row>35</xdr:row>
      <xdr:rowOff>180975</xdr:rowOff>
    </xdr:to>
    <xdr:sp macro="" textlink="">
      <xdr:nvSpPr>
        <xdr:cNvPr id="7" name="AutoShape 6">
          <a:extLst>
            <a:ext uri="{FF2B5EF4-FFF2-40B4-BE49-F238E27FC236}">
              <a16:creationId xmlns:a16="http://schemas.microsoft.com/office/drawing/2014/main" id="{00000000-0008-0000-0400-000007000000}"/>
            </a:ext>
          </a:extLst>
        </xdr:cNvPr>
        <xdr:cNvSpPr>
          <a:spLocks noChangeArrowheads="1"/>
        </xdr:cNvSpPr>
      </xdr:nvSpPr>
      <xdr:spPr bwMode="auto">
        <a:xfrm>
          <a:off x="5184775" y="8924925"/>
          <a:ext cx="1758950" cy="428625"/>
        </a:xfrm>
        <a:prstGeom prst="wedgeRectCallout">
          <a:avLst>
            <a:gd name="adj1" fmla="val -56991"/>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twoCellAnchor>
    <xdr:from>
      <xdr:col>9</xdr:col>
      <xdr:colOff>241300</xdr:colOff>
      <xdr:row>37</xdr:row>
      <xdr:rowOff>266700</xdr:rowOff>
    </xdr:from>
    <xdr:to>
      <xdr:col>10</xdr:col>
      <xdr:colOff>123825</xdr:colOff>
      <xdr:row>39</xdr:row>
      <xdr:rowOff>114300</xdr:rowOff>
    </xdr:to>
    <xdr:sp macro="" textlink="">
      <xdr:nvSpPr>
        <xdr:cNvPr id="8" name="AutoShape 7">
          <a:extLst>
            <a:ext uri="{FF2B5EF4-FFF2-40B4-BE49-F238E27FC236}">
              <a16:creationId xmlns:a16="http://schemas.microsoft.com/office/drawing/2014/main" id="{00000000-0008-0000-0400-000008000000}"/>
            </a:ext>
          </a:extLst>
        </xdr:cNvPr>
        <xdr:cNvSpPr>
          <a:spLocks noChangeArrowheads="1"/>
        </xdr:cNvSpPr>
      </xdr:nvSpPr>
      <xdr:spPr bwMode="auto">
        <a:xfrm>
          <a:off x="5194300" y="10010775"/>
          <a:ext cx="1758950" cy="419100"/>
        </a:xfrm>
        <a:prstGeom prst="wedgeRectCallout">
          <a:avLst>
            <a:gd name="adj1" fmla="val -59139"/>
            <a:gd name="adj2" fmla="val -15907"/>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twoCellAnchor>
    <xdr:from>
      <xdr:col>9</xdr:col>
      <xdr:colOff>231775</xdr:colOff>
      <xdr:row>36</xdr:row>
      <xdr:rowOff>38100</xdr:rowOff>
    </xdr:from>
    <xdr:to>
      <xdr:col>10</xdr:col>
      <xdr:colOff>114300</xdr:colOff>
      <xdr:row>37</xdr:row>
      <xdr:rowOff>180975</xdr:rowOff>
    </xdr:to>
    <xdr:sp macro="" textlink="">
      <xdr:nvSpPr>
        <xdr:cNvPr id="9" name="AutoShape 9">
          <a:extLst>
            <a:ext uri="{FF2B5EF4-FFF2-40B4-BE49-F238E27FC236}">
              <a16:creationId xmlns:a16="http://schemas.microsoft.com/office/drawing/2014/main" id="{00000000-0008-0000-0400-000009000000}"/>
            </a:ext>
          </a:extLst>
        </xdr:cNvPr>
        <xdr:cNvSpPr>
          <a:spLocks noChangeArrowheads="1"/>
        </xdr:cNvSpPr>
      </xdr:nvSpPr>
      <xdr:spPr bwMode="auto">
        <a:xfrm>
          <a:off x="5184775" y="9496425"/>
          <a:ext cx="1758950" cy="428625"/>
        </a:xfrm>
        <a:prstGeom prst="wedgeRectCallout">
          <a:avLst>
            <a:gd name="adj1" fmla="val -56991"/>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260350</xdr:colOff>
      <xdr:row>10</xdr:row>
      <xdr:rowOff>127000</xdr:rowOff>
    </xdr:from>
    <xdr:to>
      <xdr:col>10</xdr:col>
      <xdr:colOff>142875</xdr:colOff>
      <xdr:row>12</xdr:row>
      <xdr:rowOff>79375</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213350" y="2784475"/>
          <a:ext cx="1758950" cy="466725"/>
        </a:xfrm>
        <a:prstGeom prst="wedgeRectCallout">
          <a:avLst>
            <a:gd name="adj1" fmla="val -56991"/>
            <a:gd name="adj2" fmla="val -2550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手持ちの金額と一致するかを確認して下さい。</a:t>
          </a:r>
        </a:p>
      </xdr:txBody>
    </xdr:sp>
    <xdr:clientData/>
  </xdr:twoCellAnchor>
  <xdr:twoCellAnchor>
    <xdr:from>
      <xdr:col>9</xdr:col>
      <xdr:colOff>260350</xdr:colOff>
      <xdr:row>13</xdr:row>
      <xdr:rowOff>146050</xdr:rowOff>
    </xdr:from>
    <xdr:to>
      <xdr:col>10</xdr:col>
      <xdr:colOff>142875</xdr:colOff>
      <xdr:row>15</xdr:row>
      <xdr:rowOff>107950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5213350" y="3603625"/>
          <a:ext cx="1758950" cy="533400"/>
        </a:xfrm>
        <a:prstGeom prst="wedgeRectCallout">
          <a:avLst>
            <a:gd name="adj1" fmla="val -55912"/>
            <a:gd name="adj2" fmla="val 7856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金種別に残高を記入して下さい。</a:t>
          </a:r>
        </a:p>
      </xdr:txBody>
    </xdr:sp>
    <xdr:clientData/>
  </xdr:twoCellAnchor>
  <xdr:twoCellAnchor>
    <xdr:from>
      <xdr:col>9</xdr:col>
      <xdr:colOff>238125</xdr:colOff>
      <xdr:row>24</xdr:row>
      <xdr:rowOff>85725</xdr:rowOff>
    </xdr:from>
    <xdr:to>
      <xdr:col>10</xdr:col>
      <xdr:colOff>120650</xdr:colOff>
      <xdr:row>26</xdr:row>
      <xdr:rowOff>44362</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5191125" y="6419850"/>
          <a:ext cx="1758950" cy="472987"/>
        </a:xfrm>
        <a:prstGeom prst="wedgeRectCallout">
          <a:avLst>
            <a:gd name="adj1" fmla="val -56454"/>
            <a:gd name="adj2" fmla="val -23468"/>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200"/>
            </a:lnSpc>
            <a:defRPr sz="1000"/>
          </a:pPr>
          <a:r>
            <a:rPr lang="en-US" altLang="ja-JP" sz="1100" b="0" i="0" u="none" strike="noStrike" baseline="0">
              <a:solidFill>
                <a:srgbClr val="000000"/>
              </a:solidFill>
              <a:latin typeface="ＭＳ Ｐ明朝"/>
              <a:ea typeface="ＭＳ Ｐ明朝"/>
            </a:rPr>
            <a:t>12</a:t>
          </a:r>
          <a:r>
            <a:rPr lang="ja-JP" altLang="en-US" sz="1100" b="0" i="0" u="none" strike="noStrike" baseline="0">
              <a:solidFill>
                <a:srgbClr val="000000"/>
              </a:solidFill>
              <a:latin typeface="ＭＳ Ｐ明朝"/>
              <a:ea typeface="ＭＳ Ｐ明朝"/>
            </a:rPr>
            <a:t>月３１日付</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残高証明書の金額を記入して下さい。</a:t>
          </a:r>
        </a:p>
      </xdr:txBody>
    </xdr:sp>
    <xdr:clientData/>
  </xdr:twoCellAnchor>
  <xdr:twoCellAnchor>
    <xdr:from>
      <xdr:col>9</xdr:col>
      <xdr:colOff>241300</xdr:colOff>
      <xdr:row>26</xdr:row>
      <xdr:rowOff>133350</xdr:rowOff>
    </xdr:from>
    <xdr:to>
      <xdr:col>10</xdr:col>
      <xdr:colOff>123825</xdr:colOff>
      <xdr:row>29</xdr:row>
      <xdr:rowOff>95250</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a:off x="5194300" y="6981825"/>
          <a:ext cx="1758950" cy="628650"/>
        </a:xfrm>
        <a:prstGeom prst="wedgeRectCallout">
          <a:avLst>
            <a:gd name="adj1" fmla="val -55912"/>
            <a:gd name="adj2" fmla="val -25759"/>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収支明細</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出納帳</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の残高と一致していることを確認して下さい。</a:t>
          </a:r>
        </a:p>
      </xdr:txBody>
    </xdr:sp>
    <xdr:clientData/>
  </xdr:twoCellAnchor>
  <xdr:twoCellAnchor>
    <xdr:from>
      <xdr:col>9</xdr:col>
      <xdr:colOff>238125</xdr:colOff>
      <xdr:row>31</xdr:row>
      <xdr:rowOff>247650</xdr:rowOff>
    </xdr:from>
    <xdr:to>
      <xdr:col>10</xdr:col>
      <xdr:colOff>120650</xdr:colOff>
      <xdr:row>33</xdr:row>
      <xdr:rowOff>104775</xdr:rowOff>
    </xdr:to>
    <xdr:sp macro="" textlink="">
      <xdr:nvSpPr>
        <xdr:cNvPr id="6" name="AutoShape 5">
          <a:extLst>
            <a:ext uri="{FF2B5EF4-FFF2-40B4-BE49-F238E27FC236}">
              <a16:creationId xmlns:a16="http://schemas.microsoft.com/office/drawing/2014/main" id="{00000000-0008-0000-0500-000006000000}"/>
            </a:ext>
          </a:extLst>
        </xdr:cNvPr>
        <xdr:cNvSpPr>
          <a:spLocks noChangeArrowheads="1"/>
        </xdr:cNvSpPr>
      </xdr:nvSpPr>
      <xdr:spPr bwMode="auto">
        <a:xfrm>
          <a:off x="5191125" y="8277225"/>
          <a:ext cx="1758950" cy="428625"/>
        </a:xfrm>
        <a:prstGeom prst="wedgeRectCallout">
          <a:avLst>
            <a:gd name="adj1" fmla="val -58065"/>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監査者への提出年月日を記入して下さい。</a:t>
          </a:r>
        </a:p>
      </xdr:txBody>
    </xdr:sp>
    <xdr:clientData/>
  </xdr:twoCellAnchor>
  <xdr:twoCellAnchor>
    <xdr:from>
      <xdr:col>9</xdr:col>
      <xdr:colOff>231775</xdr:colOff>
      <xdr:row>34</xdr:row>
      <xdr:rowOff>38100</xdr:rowOff>
    </xdr:from>
    <xdr:to>
      <xdr:col>10</xdr:col>
      <xdr:colOff>114300</xdr:colOff>
      <xdr:row>35</xdr:row>
      <xdr:rowOff>180975</xdr:rowOff>
    </xdr:to>
    <xdr:sp macro="" textlink="">
      <xdr:nvSpPr>
        <xdr:cNvPr id="7" name="AutoShape 6">
          <a:extLst>
            <a:ext uri="{FF2B5EF4-FFF2-40B4-BE49-F238E27FC236}">
              <a16:creationId xmlns:a16="http://schemas.microsoft.com/office/drawing/2014/main" id="{00000000-0008-0000-0500-000007000000}"/>
            </a:ext>
          </a:extLst>
        </xdr:cNvPr>
        <xdr:cNvSpPr>
          <a:spLocks noChangeArrowheads="1"/>
        </xdr:cNvSpPr>
      </xdr:nvSpPr>
      <xdr:spPr bwMode="auto">
        <a:xfrm>
          <a:off x="5184775" y="8924925"/>
          <a:ext cx="1758950" cy="428625"/>
        </a:xfrm>
        <a:prstGeom prst="wedgeRectCallout">
          <a:avLst>
            <a:gd name="adj1" fmla="val -56991"/>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twoCellAnchor>
    <xdr:from>
      <xdr:col>9</xdr:col>
      <xdr:colOff>241300</xdr:colOff>
      <xdr:row>37</xdr:row>
      <xdr:rowOff>266700</xdr:rowOff>
    </xdr:from>
    <xdr:to>
      <xdr:col>10</xdr:col>
      <xdr:colOff>123825</xdr:colOff>
      <xdr:row>39</xdr:row>
      <xdr:rowOff>114300</xdr:rowOff>
    </xdr:to>
    <xdr:sp macro="" textlink="">
      <xdr:nvSpPr>
        <xdr:cNvPr id="8" name="AutoShape 7">
          <a:extLst>
            <a:ext uri="{FF2B5EF4-FFF2-40B4-BE49-F238E27FC236}">
              <a16:creationId xmlns:a16="http://schemas.microsoft.com/office/drawing/2014/main" id="{00000000-0008-0000-0500-000008000000}"/>
            </a:ext>
          </a:extLst>
        </xdr:cNvPr>
        <xdr:cNvSpPr>
          <a:spLocks noChangeArrowheads="1"/>
        </xdr:cNvSpPr>
      </xdr:nvSpPr>
      <xdr:spPr bwMode="auto">
        <a:xfrm>
          <a:off x="5194300" y="10010775"/>
          <a:ext cx="1758950" cy="419100"/>
        </a:xfrm>
        <a:prstGeom prst="wedgeRectCallout">
          <a:avLst>
            <a:gd name="adj1" fmla="val -59139"/>
            <a:gd name="adj2" fmla="val -15907"/>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twoCellAnchor>
    <xdr:from>
      <xdr:col>9</xdr:col>
      <xdr:colOff>231775</xdr:colOff>
      <xdr:row>36</xdr:row>
      <xdr:rowOff>38100</xdr:rowOff>
    </xdr:from>
    <xdr:to>
      <xdr:col>10</xdr:col>
      <xdr:colOff>114300</xdr:colOff>
      <xdr:row>37</xdr:row>
      <xdr:rowOff>180975</xdr:rowOff>
    </xdr:to>
    <xdr:sp macro="" textlink="">
      <xdr:nvSpPr>
        <xdr:cNvPr id="9" name="AutoShape 9">
          <a:extLst>
            <a:ext uri="{FF2B5EF4-FFF2-40B4-BE49-F238E27FC236}">
              <a16:creationId xmlns:a16="http://schemas.microsoft.com/office/drawing/2014/main" id="{00000000-0008-0000-0500-000009000000}"/>
            </a:ext>
          </a:extLst>
        </xdr:cNvPr>
        <xdr:cNvSpPr>
          <a:spLocks noChangeArrowheads="1"/>
        </xdr:cNvSpPr>
      </xdr:nvSpPr>
      <xdr:spPr bwMode="auto">
        <a:xfrm>
          <a:off x="5184775" y="9496425"/>
          <a:ext cx="1758950" cy="428625"/>
        </a:xfrm>
        <a:prstGeom prst="wedgeRectCallout">
          <a:avLst>
            <a:gd name="adj1" fmla="val -56991"/>
            <a:gd name="adj2" fmla="val -21111"/>
          </a:avLst>
        </a:prstGeom>
        <a:solidFill>
          <a:srgbClr val="FFFFFF"/>
        </a:solidFill>
        <a:ln w="3175">
          <a:solidFill>
            <a:srgbClr val="FF0000"/>
          </a:solidFill>
          <a:miter lim="800000"/>
          <a:headEnd/>
          <a:tailEnd/>
        </a:ln>
      </xdr:spPr>
      <xdr:txBody>
        <a:bodyPr vertOverflow="clip" wrap="square" lIns="36000" tIns="36000" rIns="36000" bIns="3600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ペン、又はボールペンで署名をし、捺印をします。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4</xdr:row>
      <xdr:rowOff>66675</xdr:rowOff>
    </xdr:from>
    <xdr:to>
      <xdr:col>9</xdr:col>
      <xdr:colOff>600075</xdr:colOff>
      <xdr:row>10</xdr:row>
      <xdr:rowOff>9525</xdr:rowOff>
    </xdr:to>
    <xdr:sp macro="" textlink="">
      <xdr:nvSpPr>
        <xdr:cNvPr id="1025" name="AutoShape 1">
          <a:extLst>
            <a:ext uri="{FF2B5EF4-FFF2-40B4-BE49-F238E27FC236}">
              <a16:creationId xmlns:a16="http://schemas.microsoft.com/office/drawing/2014/main" id="{00000000-0008-0000-0600-000001040000}"/>
            </a:ext>
          </a:extLst>
        </xdr:cNvPr>
        <xdr:cNvSpPr>
          <a:spLocks noChangeArrowheads="1"/>
        </xdr:cNvSpPr>
      </xdr:nvSpPr>
      <xdr:spPr bwMode="auto">
        <a:xfrm>
          <a:off x="76200" y="904875"/>
          <a:ext cx="6896100" cy="971550"/>
        </a:xfrm>
        <a:prstGeom prst="wedgeRectCallout">
          <a:avLst>
            <a:gd name="adj1" fmla="val -34116"/>
            <a:gd name="adj2" fmla="val 0"/>
          </a:avLst>
        </a:prstGeom>
        <a:solidFill>
          <a:srgbClr val="FFFFFF"/>
        </a:solidFill>
        <a:ln w="15875">
          <a:solidFill>
            <a:srgbClr val="000000"/>
          </a:solidFill>
          <a:miter lim="800000"/>
          <a:headEnd/>
          <a:tailEnd/>
        </a:ln>
      </xdr:spPr>
      <xdr:txBody>
        <a:bodyPr vertOverflow="clip" wrap="square" lIns="90000" tIns="72000" rIns="90000" bIns="46800" anchor="t" upright="1"/>
        <a:lstStyle/>
        <a:p>
          <a:pPr algn="l" rtl="0">
            <a:lnSpc>
              <a:spcPts val="1700"/>
            </a:lnSpc>
            <a:defRPr sz="1000"/>
          </a:pPr>
          <a:r>
            <a:rPr lang="ja-JP" altLang="en-US" sz="1400" b="0" i="0" u="none" strike="noStrike" baseline="0">
              <a:solidFill>
                <a:srgbClr val="FF0000"/>
              </a:solidFill>
              <a:latin typeface="ＭＳ Ｐゴシック"/>
              <a:ea typeface="ＭＳ Ｐゴシック"/>
            </a:rPr>
            <a:t>はじめに</a:t>
          </a:r>
          <a:r>
            <a:rPr lang="ja-JP" altLang="en-US" sz="1200" b="0" i="0" u="none" strike="noStrike" baseline="0">
              <a:solidFill>
                <a:srgbClr val="0000FF"/>
              </a:solidFill>
              <a:latin typeface="ＭＳ Ｐ明朝"/>
              <a:ea typeface="ＭＳ Ｐ明朝"/>
            </a:rPr>
            <a:t>　</a:t>
          </a:r>
          <a:r>
            <a:rPr lang="ja-JP" altLang="en-US" sz="1200" b="0" i="0" u="none" strike="noStrike" baseline="0">
              <a:solidFill>
                <a:srgbClr val="000000"/>
              </a:solidFill>
              <a:latin typeface="ＭＳ Ｐ明朝"/>
              <a:ea typeface="ＭＳ Ｐ明朝"/>
            </a:rPr>
            <a:t>このデータは平成〇年</a:t>
          </a:r>
          <a:r>
            <a:rPr lang="en-US" altLang="ja-JP" sz="1200" b="0" i="0" u="none" strike="noStrike" baseline="0">
              <a:solidFill>
                <a:srgbClr val="000000"/>
              </a:solidFill>
              <a:latin typeface="ＭＳ Ｐ明朝"/>
              <a:ea typeface="ＭＳ Ｐ明朝"/>
            </a:rPr>
            <a:t>1</a:t>
          </a:r>
          <a:r>
            <a:rPr lang="ja-JP" altLang="en-US" sz="1200" b="0" i="0" u="none" strike="noStrike" baseline="0">
              <a:solidFill>
                <a:srgbClr val="000000"/>
              </a:solidFill>
              <a:latin typeface="ＭＳ Ｐ明朝"/>
              <a:ea typeface="ＭＳ Ｐ明朝"/>
            </a:rPr>
            <a:t>月から</a:t>
          </a:r>
          <a:r>
            <a:rPr lang="en-US" altLang="ja-JP" sz="1200" b="0" i="0" u="none" strike="noStrike" baseline="0">
              <a:solidFill>
                <a:srgbClr val="000000"/>
              </a:solidFill>
              <a:latin typeface="ＭＳ Ｐ明朝"/>
              <a:ea typeface="ＭＳ Ｐ明朝"/>
            </a:rPr>
            <a:t>12</a:t>
          </a:r>
          <a:r>
            <a:rPr lang="ja-JP" altLang="en-US" sz="1200" b="0" i="0" u="none" strike="noStrike" baseline="0">
              <a:solidFill>
                <a:srgbClr val="000000"/>
              </a:solidFill>
              <a:latin typeface="ＭＳ Ｐ明朝"/>
              <a:ea typeface="ＭＳ Ｐ明朝"/>
            </a:rPr>
            <a:t>月迄の出納帳として使用して下さい。</a:t>
          </a:r>
        </a:p>
        <a:p>
          <a:pPr algn="l" rtl="0">
            <a:lnSpc>
              <a:spcPts val="1500"/>
            </a:lnSpc>
            <a:defRPr sz="1000"/>
          </a:pPr>
          <a:r>
            <a:rPr lang="ja-JP" altLang="en-US" sz="1200" b="0" i="0" u="none" strike="noStrike" baseline="0">
              <a:solidFill>
                <a:srgbClr val="000000"/>
              </a:solidFill>
              <a:latin typeface="ＭＳ Ｐ明朝"/>
              <a:ea typeface="ＭＳ Ｐ明朝"/>
            </a:rPr>
            <a:t>　　　</a:t>
          </a:r>
          <a:r>
            <a:rPr lang="ja-JP" altLang="en-US" sz="1200" b="0" i="0" u="none" strike="noStrike" baseline="0">
              <a:solidFill>
                <a:srgbClr val="FF0000"/>
              </a:solidFill>
              <a:latin typeface="ＭＳ Ｐゴシック"/>
              <a:ea typeface="ＭＳ Ｐゴシック"/>
            </a:rPr>
            <a:t>提出〆切は翌年</a:t>
          </a:r>
          <a:r>
            <a:rPr lang="en-US" altLang="ja-JP" sz="1200" b="0" i="0" u="none" strike="noStrike" baseline="0">
              <a:solidFill>
                <a:srgbClr val="FF0000"/>
              </a:solidFill>
              <a:latin typeface="ＭＳ Ｐゴシック"/>
              <a:ea typeface="ＭＳ Ｐゴシック"/>
            </a:rPr>
            <a:t>1</a:t>
          </a:r>
          <a:r>
            <a:rPr lang="ja-JP" altLang="en-US" sz="1200" b="0" i="0" u="none" strike="noStrike" baseline="0">
              <a:solidFill>
                <a:srgbClr val="FF0000"/>
              </a:solidFill>
              <a:latin typeface="ＭＳ Ｐゴシック"/>
              <a:ea typeface="ＭＳ Ｐゴシック"/>
            </a:rPr>
            <a:t>月</a:t>
          </a:r>
          <a:r>
            <a:rPr lang="en-US" altLang="ja-JP" sz="1200" b="0" i="0" u="none" strike="noStrike" baseline="0">
              <a:solidFill>
                <a:srgbClr val="FF0000"/>
              </a:solidFill>
              <a:latin typeface="ＭＳ Ｐゴシック"/>
              <a:ea typeface="ＭＳ Ｐゴシック"/>
            </a:rPr>
            <a:t>15</a:t>
          </a:r>
          <a:r>
            <a:rPr lang="ja-JP" altLang="en-US" sz="1200" b="0" i="0" u="none" strike="noStrike" baseline="0">
              <a:solidFill>
                <a:srgbClr val="FF0000"/>
              </a:solidFill>
              <a:latin typeface="ＭＳ Ｐゴシック"/>
              <a:ea typeface="ＭＳ Ｐゴシック"/>
            </a:rPr>
            <a:t>日</a:t>
          </a:r>
          <a:r>
            <a:rPr lang="ja-JP" altLang="en-US" sz="1200" b="0" i="0" u="none" strike="noStrike" baseline="0">
              <a:solidFill>
                <a:srgbClr val="000000"/>
              </a:solidFill>
              <a:latin typeface="ＭＳ Ｐ明朝"/>
              <a:ea typeface="ＭＳ Ｐ明朝"/>
            </a:rPr>
            <a:t>です。（但し、変更になる場合があります）</a:t>
          </a:r>
          <a:endParaRPr lang="ja-JP" altLang="en-US" sz="1200" b="0" i="0" u="none" strike="noStrike" baseline="0">
            <a:solidFill>
              <a:srgbClr val="FF0000"/>
            </a:solidFill>
            <a:latin typeface="ＭＳ Ｐ明朝"/>
            <a:ea typeface="ＭＳ Ｐ明朝"/>
          </a:endParaRP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r>
            <a:rPr lang="ja-JP" altLang="en-US" sz="1200" b="0" i="0" u="none" strike="noStrike" baseline="0">
              <a:solidFill>
                <a:srgbClr val="000000"/>
              </a:solidFill>
              <a:latin typeface="ＭＳ Ｐ明朝"/>
              <a:ea typeface="ＭＳ Ｐ明朝"/>
            </a:rPr>
            <a:t>　　　提出の際、</a:t>
          </a:r>
          <a:r>
            <a:rPr lang="en-US" altLang="ja-JP" sz="1200" b="0" i="0" u="none" strike="noStrike" baseline="0">
              <a:solidFill>
                <a:srgbClr val="000000"/>
              </a:solidFill>
              <a:latin typeface="ＭＳ Ｐ明朝"/>
              <a:ea typeface="ＭＳ Ｐ明朝"/>
            </a:rPr>
            <a:t>A</a:t>
          </a:r>
          <a:r>
            <a:rPr lang="ja-JP" altLang="en-US" sz="1200" b="0" i="0" u="none" strike="noStrike" baseline="0">
              <a:solidFill>
                <a:srgbClr val="000000"/>
              </a:solidFill>
              <a:latin typeface="ＭＳ Ｐ明朝"/>
              <a:ea typeface="ＭＳ Ｐ明朝"/>
            </a:rPr>
            <a:t>４用紙に印刷し、議長（部長）の承認を得た後、、監査者に提出して下さい。</a:t>
          </a:r>
        </a:p>
      </xdr:txBody>
    </xdr:sp>
    <xdr:clientData/>
  </xdr:twoCellAnchor>
  <xdr:twoCellAnchor>
    <xdr:from>
      <xdr:col>0</xdr:col>
      <xdr:colOff>0</xdr:colOff>
      <xdr:row>27</xdr:row>
      <xdr:rowOff>133350</xdr:rowOff>
    </xdr:from>
    <xdr:to>
      <xdr:col>9</xdr:col>
      <xdr:colOff>666750</xdr:colOff>
      <xdr:row>37</xdr:row>
      <xdr:rowOff>114300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bwMode="auto">
        <a:xfrm>
          <a:off x="0" y="5229225"/>
          <a:ext cx="7038975" cy="1695450"/>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100" b="1"/>
            <a:t>●記入上の注意①</a:t>
          </a:r>
          <a:endParaRPr kumimoji="1" lang="en-US" altLang="ja-JP" sz="1100" b="1"/>
        </a:p>
        <a:p>
          <a:pPr algn="l"/>
          <a:r>
            <a:rPr kumimoji="1" lang="ja-JP" altLang="en-US" sz="1100"/>
            <a:t>　・該当する勘定科目の番号をコード欄へ入力して下さい。入力すると、科目の欄に表示されます。</a:t>
          </a:r>
          <a:endParaRPr kumimoji="1" lang="en-US" altLang="ja-JP" sz="1100"/>
        </a:p>
        <a:p>
          <a:pPr algn="l"/>
          <a:r>
            <a:rPr kumimoji="1" lang="ja-JP" altLang="en-US" sz="1100" u="none">
              <a:solidFill>
                <a:srgbClr val="FF0000"/>
              </a:solidFill>
            </a:rPr>
            <a:t>　</a:t>
          </a:r>
          <a:r>
            <a:rPr kumimoji="1" lang="ja-JP" altLang="en-US" sz="1100" u="sng">
              <a:solidFill>
                <a:srgbClr val="FF0000"/>
              </a:solidFill>
            </a:rPr>
            <a:t>・月・日欄は支払日（領収書の日付）を記入して下さい。</a:t>
          </a:r>
          <a:r>
            <a:rPr kumimoji="1" lang="ja-JP" altLang="ja-JP" sz="1100" u="sng">
              <a:solidFill>
                <a:srgbClr val="FF0000"/>
              </a:solidFill>
              <a:effectLst/>
              <a:latin typeface="+mn-lt"/>
              <a:ea typeface="+mn-ea"/>
              <a:cs typeface="+mn-cs"/>
            </a:rPr>
            <a:t>会議費、行事費の</a:t>
          </a:r>
          <a:r>
            <a:rPr kumimoji="1" lang="ja-JP" altLang="en-US" sz="1100" u="sng">
              <a:solidFill>
                <a:srgbClr val="FF0000"/>
              </a:solidFill>
              <a:effectLst/>
              <a:latin typeface="+mn-lt"/>
              <a:ea typeface="+mn-ea"/>
              <a:cs typeface="+mn-cs"/>
            </a:rPr>
            <a:t>場合は、実施日・行事（会議）名</a:t>
          </a:r>
          <a:endParaRPr kumimoji="1" lang="en-US" altLang="ja-JP" sz="1100" u="sng">
            <a:solidFill>
              <a:srgbClr val="FF0000"/>
            </a:solidFill>
            <a:effectLst/>
            <a:latin typeface="+mn-lt"/>
            <a:ea typeface="+mn-ea"/>
            <a:cs typeface="+mn-cs"/>
          </a:endParaRPr>
        </a:p>
        <a:p>
          <a:pPr algn="l"/>
          <a:r>
            <a:rPr kumimoji="1" lang="en-US" altLang="ja-JP" sz="1100" u="sng">
              <a:solidFill>
                <a:srgbClr val="FF0000"/>
              </a:solidFill>
              <a:effectLst/>
              <a:latin typeface="+mn-lt"/>
              <a:ea typeface="+mn-ea"/>
              <a:cs typeface="+mn-cs"/>
            </a:rPr>
            <a:t>     </a:t>
          </a:r>
          <a:r>
            <a:rPr kumimoji="1" lang="ja-JP" altLang="en-US" sz="1100" u="sng">
              <a:solidFill>
                <a:srgbClr val="FF0000"/>
              </a:solidFill>
              <a:effectLst/>
              <a:latin typeface="+mn-lt"/>
              <a:ea typeface="+mn-ea"/>
              <a:cs typeface="+mn-cs"/>
            </a:rPr>
            <a:t>を</a:t>
          </a:r>
          <a:r>
            <a:rPr kumimoji="1" lang="ja-JP" altLang="en-US" sz="1100" u="sng" baseline="0">
              <a:solidFill>
                <a:srgbClr val="FF0000"/>
              </a:solidFill>
              <a:effectLst/>
              <a:latin typeface="+mn-lt"/>
              <a:ea typeface="+mn-ea"/>
              <a:cs typeface="+mn-cs"/>
            </a:rPr>
            <a:t>摘要欄に記入して下さい。</a:t>
          </a:r>
          <a:r>
            <a:rPr kumimoji="1" lang="ja-JP" altLang="ja-JP" sz="1100" u="sng">
              <a:solidFill>
                <a:srgbClr val="FF0000"/>
              </a:solidFill>
              <a:effectLst/>
              <a:latin typeface="+mn-lt"/>
              <a:ea typeface="+mn-ea"/>
              <a:cs typeface="+mn-cs"/>
            </a:rPr>
            <a:t>（</a:t>
          </a:r>
          <a:r>
            <a:rPr kumimoji="1" lang="ja-JP" altLang="en-US" sz="1100" u="sng">
              <a:solidFill>
                <a:srgbClr val="FF0000"/>
              </a:solidFill>
              <a:effectLst/>
              <a:latin typeface="+mn-lt"/>
              <a:ea typeface="+mn-ea"/>
              <a:cs typeface="+mn-cs"/>
            </a:rPr>
            <a:t>例：</a:t>
          </a:r>
          <a:r>
            <a:rPr kumimoji="1" lang="en-US" altLang="ja-JP" sz="1100" u="sng">
              <a:solidFill>
                <a:srgbClr val="FF0000"/>
              </a:solidFill>
              <a:effectLst/>
              <a:latin typeface="+mn-lt"/>
              <a:ea typeface="+mn-ea"/>
              <a:cs typeface="+mn-cs"/>
            </a:rPr>
            <a:t>1/7 </a:t>
          </a:r>
          <a:r>
            <a:rPr kumimoji="1" lang="ja-JP" altLang="en-US" sz="1100" u="sng">
              <a:solidFill>
                <a:srgbClr val="FF0000"/>
              </a:solidFill>
              <a:effectLst/>
              <a:latin typeface="+mn-lt"/>
              <a:ea typeface="+mn-ea"/>
              <a:cs typeface="+mn-cs"/>
            </a:rPr>
            <a:t>班長会、</a:t>
          </a:r>
          <a:r>
            <a:rPr kumimoji="1" lang="en-US" altLang="ja-JP" sz="1100" u="sng">
              <a:solidFill>
                <a:srgbClr val="FF0000"/>
              </a:solidFill>
              <a:effectLst/>
              <a:latin typeface="+mn-lt"/>
              <a:ea typeface="+mn-ea"/>
              <a:cs typeface="+mn-cs"/>
            </a:rPr>
            <a:t>1/27</a:t>
          </a:r>
          <a:r>
            <a:rPr kumimoji="1" lang="ja-JP" altLang="en-US" sz="1100" u="sng">
              <a:solidFill>
                <a:srgbClr val="FF0000"/>
              </a:solidFill>
              <a:effectLst/>
              <a:latin typeface="+mn-lt"/>
              <a:ea typeface="+mn-ea"/>
              <a:cs typeface="+mn-cs"/>
            </a:rPr>
            <a:t>　班長研修会 </a:t>
          </a:r>
          <a:r>
            <a:rPr kumimoji="1" lang="ja-JP" altLang="ja-JP" sz="1100" u="sng">
              <a:solidFill>
                <a:srgbClr val="FF0000"/>
              </a:solidFill>
              <a:effectLst/>
              <a:latin typeface="+mn-lt"/>
              <a:ea typeface="+mn-ea"/>
              <a:cs typeface="+mn-cs"/>
            </a:rPr>
            <a:t>など）</a:t>
          </a:r>
          <a:endParaRPr kumimoji="1" lang="en-US" altLang="ja-JP" sz="1100" u="sng">
            <a:solidFill>
              <a:srgbClr val="FF0000"/>
            </a:solidFill>
          </a:endParaRPr>
        </a:p>
        <a:p>
          <a:pPr algn="l"/>
          <a:r>
            <a:rPr kumimoji="1" lang="ja-JP" altLang="en-US" sz="1100"/>
            <a:t>　・勘定科目１～５に関しては「領収書貼付用紙」等の提出書類の確認が出来るよう、領収書の出し忘れなど</a:t>
          </a:r>
          <a:endParaRPr kumimoji="1" lang="en-US" altLang="ja-JP" sz="1100"/>
        </a:p>
        <a:p>
          <a:pPr algn="l"/>
          <a:r>
            <a:rPr kumimoji="1" lang="ja-JP" altLang="en-US" sz="1100"/>
            <a:t>　　がないことを確認し、年度の最終締めを行った後、提出書類に通し番号を振り、該当する出納帳の段の</a:t>
          </a:r>
          <a:endParaRPr kumimoji="1" lang="en-US" altLang="ja-JP" sz="1100"/>
        </a:p>
        <a:p>
          <a:pPr algn="l"/>
          <a:r>
            <a:rPr kumimoji="1" lang="ja-JP" altLang="en-US" sz="1100"/>
            <a:t>　　Ｎｏの欄に同じ番号を記入する。</a:t>
          </a:r>
          <a:endParaRPr kumimoji="1" lang="en-US" altLang="ja-JP" sz="1100"/>
        </a:p>
        <a:p>
          <a:pPr algn="l"/>
          <a:endParaRPr kumimoji="1" lang="en-US" altLang="ja-JP" sz="1100"/>
        </a:p>
      </xdr:txBody>
    </xdr:sp>
    <xdr:clientData/>
  </xdr:twoCellAnchor>
  <xdr:twoCellAnchor>
    <xdr:from>
      <xdr:col>0</xdr:col>
      <xdr:colOff>9525</xdr:colOff>
      <xdr:row>45</xdr:row>
      <xdr:rowOff>133347</xdr:rowOff>
    </xdr:from>
    <xdr:to>
      <xdr:col>9</xdr:col>
      <xdr:colOff>666749</xdr:colOff>
      <xdr:row>52</xdr:row>
      <xdr:rowOff>9524</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bwMode="auto">
        <a:xfrm flipV="1">
          <a:off x="9525" y="8524872"/>
          <a:ext cx="7029449" cy="1076327"/>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en-US" altLang="ja-JP" sz="1400">
              <a:solidFill>
                <a:srgbClr val="FF0000"/>
              </a:solidFill>
            </a:rPr>
            <a:t>【</a:t>
          </a:r>
          <a:r>
            <a:rPr kumimoji="1" lang="ja-JP" altLang="en-US" sz="1400">
              <a:solidFill>
                <a:srgbClr val="FF0000"/>
              </a:solidFill>
            </a:rPr>
            <a:t>会計報告書出納帳（明細）Ｎｏ．１～Ｎｏ．４まで記入できます。</a:t>
          </a:r>
          <a:r>
            <a:rPr kumimoji="1" lang="en-US" altLang="ja-JP" sz="1400">
              <a:solidFill>
                <a:srgbClr val="FF0000"/>
              </a:solidFill>
            </a:rPr>
            <a:t>】</a:t>
          </a:r>
        </a:p>
        <a:p>
          <a:pPr algn="l"/>
          <a:r>
            <a:rPr kumimoji="1" lang="ja-JP" altLang="en-US" sz="1100"/>
            <a:t>・次のＮｏ．に移るときは、次のＮｏ．明細の二段目（前項繰越の下の段）のコード欄を使用すると自動で繰越ま</a:t>
          </a:r>
          <a:endParaRPr kumimoji="1" lang="en-US" altLang="ja-JP" sz="1100"/>
        </a:p>
        <a:p>
          <a:pPr algn="l"/>
          <a:r>
            <a:rPr kumimoji="1" lang="ja-JP" altLang="en-US" sz="1100"/>
            <a:t>　す。</a:t>
          </a:r>
          <a:endParaRPr kumimoji="1" lang="en-US" altLang="ja-JP" sz="1100"/>
        </a:p>
        <a:p>
          <a:pPr algn="l"/>
          <a:r>
            <a:rPr kumimoji="1" lang="ja-JP" altLang="en-US" sz="1100"/>
            <a:t>（例）Ｎｏ．２の明細のコード欄に２の行事費を入力すると、上段の「入金」「出金」「残高」が表示されます。</a:t>
          </a:r>
          <a:endParaRPr kumimoji="1" lang="en-US" altLang="ja-JP" sz="1100"/>
        </a:p>
        <a:p>
          <a:pPr algn="l"/>
          <a:endParaRPr kumimoji="1" lang="ja-JP" altLang="en-US" sz="1100"/>
        </a:p>
      </xdr:txBody>
    </xdr:sp>
    <xdr:clientData/>
  </xdr:twoCellAnchor>
  <xdr:twoCellAnchor>
    <xdr:from>
      <xdr:col>0</xdr:col>
      <xdr:colOff>47626</xdr:colOff>
      <xdr:row>66</xdr:row>
      <xdr:rowOff>66674</xdr:rowOff>
    </xdr:from>
    <xdr:to>
      <xdr:col>9</xdr:col>
      <xdr:colOff>685801</xdr:colOff>
      <xdr:row>72</xdr:row>
      <xdr:rowOff>171449</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bwMode="auto">
        <a:xfrm>
          <a:off x="47626" y="12163424"/>
          <a:ext cx="7010400" cy="1171575"/>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100" b="1"/>
            <a:t>●記入上の注意②</a:t>
          </a:r>
          <a:endParaRPr kumimoji="1" lang="en-US" altLang="ja-JP" sz="1100" b="1"/>
        </a:p>
        <a:p>
          <a:pPr algn="l"/>
          <a:r>
            <a:rPr kumimoji="1" lang="ja-JP" altLang="en-US" sz="1100"/>
            <a:t>　・摘要欄には何に使用したのかがわかるように、その明細（行事名、○○代、単価、人数、数量等）を記入す</a:t>
          </a:r>
          <a:endParaRPr kumimoji="1" lang="en-US" altLang="ja-JP" sz="1100"/>
        </a:p>
        <a:p>
          <a:pPr algn="l"/>
          <a:r>
            <a:rPr kumimoji="1" lang="ja-JP" altLang="en-US" sz="1100"/>
            <a:t>　　る。</a:t>
          </a:r>
          <a:endParaRPr kumimoji="1" lang="en-US" altLang="ja-JP" sz="1100"/>
        </a:p>
        <a:p>
          <a:pPr algn="l"/>
          <a:r>
            <a:rPr kumimoji="1" lang="ja-JP" altLang="en-US" sz="1100"/>
            <a:t>　・「旅費交通費」を拠出した場合は、摘要欄にその明細（目的、支給対象者）を記入し、別紙</a:t>
          </a:r>
          <a:r>
            <a:rPr kumimoji="1" lang="en-US" altLang="ja-JP" sz="1100"/>
            <a:t>『</a:t>
          </a:r>
          <a:r>
            <a:rPr kumimoji="1" lang="ja-JP" altLang="en-US" sz="1100"/>
            <a:t>旅費交通費</a:t>
          </a:r>
          <a:endParaRPr kumimoji="1" lang="en-US" altLang="ja-JP" sz="1100"/>
        </a:p>
        <a:p>
          <a:pPr algn="l"/>
          <a:r>
            <a:rPr kumimoji="1" lang="ja-JP" altLang="en-US" sz="1100"/>
            <a:t>　　精算書</a:t>
          </a:r>
          <a:r>
            <a:rPr kumimoji="1" lang="en-US" altLang="ja-JP" sz="1100"/>
            <a:t>』</a:t>
          </a:r>
          <a:r>
            <a:rPr kumimoji="1" lang="ja-JP" altLang="en-US" sz="1100"/>
            <a:t>を作成し必ず捺印のうえ提出する。</a:t>
          </a:r>
        </a:p>
      </xdr:txBody>
    </xdr:sp>
    <xdr:clientData/>
  </xdr:twoCellAnchor>
  <xdr:twoCellAnchor>
    <xdr:from>
      <xdr:col>0</xdr:col>
      <xdr:colOff>0</xdr:colOff>
      <xdr:row>80</xdr:row>
      <xdr:rowOff>85725</xdr:rowOff>
    </xdr:from>
    <xdr:to>
      <xdr:col>9</xdr:col>
      <xdr:colOff>609600</xdr:colOff>
      <xdr:row>84</xdr:row>
      <xdr:rowOff>114300</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bwMode="auto">
        <a:xfrm>
          <a:off x="0" y="14687550"/>
          <a:ext cx="6981825" cy="714375"/>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100" b="1"/>
            <a:t>●記入上の注意③</a:t>
          </a:r>
          <a:endParaRPr kumimoji="1" lang="en-US" altLang="ja-JP" sz="1100" b="1"/>
        </a:p>
        <a:p>
          <a:pPr algn="l"/>
          <a:r>
            <a:rPr kumimoji="1" lang="ja-JP" altLang="en-US" sz="1100" b="0"/>
            <a:t>　・特別行事など高額な費用がかかる行事は、別紙「宿泊旅費精算書」を作成し、出納金額を記入することが</a:t>
          </a:r>
          <a:endParaRPr kumimoji="1" lang="en-US" altLang="ja-JP" sz="1100" b="0"/>
        </a:p>
        <a:p>
          <a:pPr algn="l"/>
          <a:r>
            <a:rPr kumimoji="1" lang="ja-JP" altLang="en-US" sz="1100" b="0"/>
            <a:t>　　できます。</a:t>
          </a:r>
        </a:p>
      </xdr:txBody>
    </xdr:sp>
    <xdr:clientData/>
  </xdr:twoCellAnchor>
  <xdr:twoCellAnchor>
    <xdr:from>
      <xdr:col>0</xdr:col>
      <xdr:colOff>0</xdr:colOff>
      <xdr:row>92</xdr:row>
      <xdr:rowOff>104776</xdr:rowOff>
    </xdr:from>
    <xdr:to>
      <xdr:col>9</xdr:col>
      <xdr:colOff>657225</xdr:colOff>
      <xdr:row>97</xdr:row>
      <xdr:rowOff>95250</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bwMode="auto">
        <a:xfrm>
          <a:off x="0" y="16830676"/>
          <a:ext cx="7029450" cy="847724"/>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100" b="1"/>
            <a:t>●記入上の注意④</a:t>
          </a:r>
          <a:endParaRPr kumimoji="1" lang="en-US" altLang="ja-JP" sz="1100" b="1"/>
        </a:p>
        <a:p>
          <a:pPr algn="l"/>
          <a:r>
            <a:rPr kumimoji="1" lang="ja-JP" altLang="en-US" sz="1100" b="0"/>
            <a:t>　・旅費交通費の支給対象者が複数いる場合は、別紙</a:t>
          </a:r>
          <a:r>
            <a:rPr kumimoji="1" lang="en-US" altLang="ja-JP" sz="1100" b="0"/>
            <a:t>『</a:t>
          </a:r>
          <a:r>
            <a:rPr kumimoji="1" lang="ja-JP" altLang="en-US" sz="1100" b="0"/>
            <a:t>旅費交通費精算書（複数）</a:t>
          </a:r>
          <a:r>
            <a:rPr kumimoji="1" lang="en-US" altLang="ja-JP" sz="1100" b="0"/>
            <a:t>』</a:t>
          </a:r>
          <a:r>
            <a:rPr kumimoji="1" lang="ja-JP" altLang="en-US" sz="1100" b="0"/>
            <a:t>を作成し、拠出金額を記</a:t>
          </a:r>
          <a:endParaRPr kumimoji="1" lang="en-US" altLang="ja-JP" sz="1100" b="0"/>
        </a:p>
        <a:p>
          <a:pPr algn="l"/>
          <a:r>
            <a:rPr kumimoji="1" lang="ja-JP" altLang="en-US" sz="1100" b="0"/>
            <a:t>　　入して下さい。</a:t>
          </a:r>
        </a:p>
      </xdr:txBody>
    </xdr:sp>
    <xdr:clientData/>
  </xdr:twoCellAnchor>
  <xdr:twoCellAnchor>
    <xdr:from>
      <xdr:col>0</xdr:col>
      <xdr:colOff>0</xdr:colOff>
      <xdr:row>112</xdr:row>
      <xdr:rowOff>47625</xdr:rowOff>
    </xdr:from>
    <xdr:to>
      <xdr:col>9</xdr:col>
      <xdr:colOff>638175</xdr:colOff>
      <xdr:row>118</xdr:row>
      <xdr:rowOff>28575</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bwMode="auto">
        <a:xfrm>
          <a:off x="0" y="20345400"/>
          <a:ext cx="7010400" cy="1009650"/>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100" b="1"/>
            <a:t>●記入上の注意⑤</a:t>
          </a:r>
          <a:endParaRPr kumimoji="1" lang="en-US" altLang="ja-JP" sz="1100" b="1"/>
        </a:p>
        <a:p>
          <a:pPr algn="l">
            <a:lnSpc>
              <a:spcPts val="1300"/>
            </a:lnSpc>
          </a:pPr>
          <a:r>
            <a:rPr kumimoji="1" lang="ja-JP" altLang="en-US" sz="1100" b="1"/>
            <a:t>　・</a:t>
          </a:r>
          <a:r>
            <a:rPr kumimoji="1" lang="ja-JP" altLang="en-US" sz="1100" b="0"/>
            <a:t>マイナス計上にならないよう、助成金が振り込まれる前にマイナスになってしまう時は、役員が補填し、助</a:t>
          </a:r>
          <a:endParaRPr kumimoji="1" lang="en-US" altLang="ja-JP" sz="1100" b="0"/>
        </a:p>
        <a:p>
          <a:pPr algn="l">
            <a:lnSpc>
              <a:spcPts val="1300"/>
            </a:lnSpc>
          </a:pPr>
          <a:r>
            <a:rPr kumimoji="1" lang="ja-JP" altLang="en-US" sz="1100" b="0"/>
            <a:t>　　成金入金後にすみやかに返金する。どちらも勘定科目は「その他」とする。</a:t>
          </a:r>
          <a:endParaRPr kumimoji="1" lang="en-US" altLang="ja-JP" sz="1100" b="1"/>
        </a:p>
      </xdr:txBody>
    </xdr:sp>
    <xdr:clientData/>
  </xdr:twoCellAnchor>
  <xdr:twoCellAnchor>
    <xdr:from>
      <xdr:col>10</xdr:col>
      <xdr:colOff>381000</xdr:colOff>
      <xdr:row>1</xdr:row>
      <xdr:rowOff>142875</xdr:rowOff>
    </xdr:from>
    <xdr:to>
      <xdr:col>16</xdr:col>
      <xdr:colOff>142875</xdr:colOff>
      <xdr:row>12</xdr:row>
      <xdr:rowOff>142875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7508875" y="317500"/>
          <a:ext cx="3857625" cy="206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H31</a:t>
          </a:r>
          <a:r>
            <a:rPr kumimoji="1" lang="ja-JP" altLang="en-US" sz="1100"/>
            <a:t>年度</a:t>
          </a:r>
          <a:endParaRPr kumimoji="1" lang="en-US" altLang="ja-JP" sz="1100"/>
        </a:p>
        <a:p>
          <a:endParaRPr kumimoji="1" lang="en-US" altLang="ja-JP" sz="1100"/>
        </a:p>
        <a:p>
          <a:r>
            <a:rPr kumimoji="1" lang="en-US" altLang="ja-JP" sz="1100"/>
            <a:t>H30.10.20</a:t>
          </a:r>
          <a:r>
            <a:rPr kumimoji="1" lang="ja-JP" altLang="en-US" sz="1100"/>
            <a:t>　修正</a:t>
          </a:r>
          <a:endParaRPr kumimoji="1" lang="en-US" altLang="ja-JP" sz="1100"/>
        </a:p>
        <a:p>
          <a:r>
            <a:rPr kumimoji="1" lang="ja-JP" altLang="en-US" sz="1100"/>
            <a:t>・記入上の注意　</a:t>
          </a:r>
          <a:r>
            <a:rPr kumimoji="1" lang="en-US" altLang="ja-JP" sz="1100"/>
            <a:t>1</a:t>
          </a:r>
          <a:r>
            <a:rPr kumimoji="1" lang="en-US" altLang="ja-JP" sz="1100" baseline="0"/>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9</xdr:row>
      <xdr:rowOff>104775</xdr:rowOff>
    </xdr:from>
    <xdr:to>
      <xdr:col>0</xdr:col>
      <xdr:colOff>1295400</xdr:colOff>
      <xdr:row>10</xdr:row>
      <xdr:rowOff>142875</xdr:rowOff>
    </xdr:to>
    <xdr:sp macro="" textlink="">
      <xdr:nvSpPr>
        <xdr:cNvPr id="3" name="AutoShape 56">
          <a:extLst>
            <a:ext uri="{FF2B5EF4-FFF2-40B4-BE49-F238E27FC236}">
              <a16:creationId xmlns:a16="http://schemas.microsoft.com/office/drawing/2014/main" id="{00000000-0008-0000-0700-000003000000}"/>
            </a:ext>
          </a:extLst>
        </xdr:cNvPr>
        <xdr:cNvSpPr>
          <a:spLocks/>
        </xdr:cNvSpPr>
      </xdr:nvSpPr>
      <xdr:spPr bwMode="auto">
        <a:xfrm>
          <a:off x="57150" y="2686050"/>
          <a:ext cx="1238250" cy="276225"/>
        </a:xfrm>
        <a:prstGeom prst="borderCallout1">
          <a:avLst>
            <a:gd name="adj1" fmla="val 49089"/>
            <a:gd name="adj2" fmla="val 97843"/>
            <a:gd name="adj3" fmla="val 86309"/>
            <a:gd name="adj4" fmla="val 189832"/>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ハガキ・切手は「通信費」。</a:t>
          </a:r>
          <a:endParaRPr lang="ja-JP" altLang="en-US"/>
        </a:p>
      </xdr:txBody>
    </xdr:sp>
    <xdr:clientData/>
  </xdr:twoCellAnchor>
  <xdr:twoCellAnchor>
    <xdr:from>
      <xdr:col>13</xdr:col>
      <xdr:colOff>47625</xdr:colOff>
      <xdr:row>16</xdr:row>
      <xdr:rowOff>47625</xdr:rowOff>
    </xdr:from>
    <xdr:to>
      <xdr:col>17</xdr:col>
      <xdr:colOff>0</xdr:colOff>
      <xdr:row>17</xdr:row>
      <xdr:rowOff>190500</xdr:rowOff>
    </xdr:to>
    <xdr:sp macro="" textlink="">
      <xdr:nvSpPr>
        <xdr:cNvPr id="5" name="AutoShape 58">
          <a:extLst>
            <a:ext uri="{FF2B5EF4-FFF2-40B4-BE49-F238E27FC236}">
              <a16:creationId xmlns:a16="http://schemas.microsoft.com/office/drawing/2014/main" id="{00000000-0008-0000-0700-000005000000}"/>
            </a:ext>
          </a:extLst>
        </xdr:cNvPr>
        <xdr:cNvSpPr>
          <a:spLocks/>
        </xdr:cNvSpPr>
      </xdr:nvSpPr>
      <xdr:spPr bwMode="auto">
        <a:xfrm>
          <a:off x="9153525" y="4295775"/>
          <a:ext cx="1133475" cy="381000"/>
        </a:xfrm>
        <a:prstGeom prst="borderCallout1">
          <a:avLst>
            <a:gd name="adj1" fmla="val 42500"/>
            <a:gd name="adj2" fmla="val -10084"/>
            <a:gd name="adj3" fmla="val 27500"/>
            <a:gd name="adj4" fmla="val -161346"/>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お土産代、感謝金などは計上できません。</a:t>
          </a:r>
          <a:endParaRPr lang="ja-JP" altLang="en-US"/>
        </a:p>
      </xdr:txBody>
    </xdr:sp>
    <xdr:clientData/>
  </xdr:twoCellAnchor>
  <xdr:twoCellAnchor>
    <xdr:from>
      <xdr:col>12</xdr:col>
      <xdr:colOff>57151</xdr:colOff>
      <xdr:row>10</xdr:row>
      <xdr:rowOff>200025</xdr:rowOff>
    </xdr:from>
    <xdr:to>
      <xdr:col>17</xdr:col>
      <xdr:colOff>0</xdr:colOff>
      <xdr:row>13</xdr:row>
      <xdr:rowOff>180975</xdr:rowOff>
    </xdr:to>
    <xdr:sp macro="" textlink="">
      <xdr:nvSpPr>
        <xdr:cNvPr id="6" name="AutoShape 59">
          <a:extLst>
            <a:ext uri="{FF2B5EF4-FFF2-40B4-BE49-F238E27FC236}">
              <a16:creationId xmlns:a16="http://schemas.microsoft.com/office/drawing/2014/main" id="{00000000-0008-0000-0700-000006000000}"/>
            </a:ext>
          </a:extLst>
        </xdr:cNvPr>
        <xdr:cNvSpPr>
          <a:spLocks/>
        </xdr:cNvSpPr>
      </xdr:nvSpPr>
      <xdr:spPr bwMode="auto">
        <a:xfrm>
          <a:off x="8886826" y="3019425"/>
          <a:ext cx="1400174" cy="695325"/>
        </a:xfrm>
        <a:prstGeom prst="borderCallout1">
          <a:avLst>
            <a:gd name="adj1" fmla="val 16218"/>
            <a:gd name="adj2" fmla="val -6722"/>
            <a:gd name="adj3" fmla="val 123251"/>
            <a:gd name="adj4" fmla="val -178402"/>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領収書をまとめた場合は出納帳も合計で表記して良い。領収証の枚数を記入すると分かり易い。</a:t>
          </a:r>
          <a:endParaRPr lang="ja-JP" altLang="en-US"/>
        </a:p>
      </xdr:txBody>
    </xdr:sp>
    <xdr:clientData/>
  </xdr:twoCellAnchor>
  <xdr:twoCellAnchor>
    <xdr:from>
      <xdr:col>0</xdr:col>
      <xdr:colOff>47625</xdr:colOff>
      <xdr:row>16</xdr:row>
      <xdr:rowOff>47625</xdr:rowOff>
    </xdr:from>
    <xdr:to>
      <xdr:col>0</xdr:col>
      <xdr:colOff>1019175</xdr:colOff>
      <xdr:row>18</xdr:row>
      <xdr:rowOff>38100</xdr:rowOff>
    </xdr:to>
    <xdr:sp macro="" textlink="">
      <xdr:nvSpPr>
        <xdr:cNvPr id="8" name="AutoShape 61">
          <a:extLst>
            <a:ext uri="{FF2B5EF4-FFF2-40B4-BE49-F238E27FC236}">
              <a16:creationId xmlns:a16="http://schemas.microsoft.com/office/drawing/2014/main" id="{00000000-0008-0000-0700-000008000000}"/>
            </a:ext>
          </a:extLst>
        </xdr:cNvPr>
        <xdr:cNvSpPr>
          <a:spLocks/>
        </xdr:cNvSpPr>
      </xdr:nvSpPr>
      <xdr:spPr bwMode="auto">
        <a:xfrm>
          <a:off x="47625" y="4295775"/>
          <a:ext cx="971550" cy="466725"/>
        </a:xfrm>
        <a:prstGeom prst="borderCallout1">
          <a:avLst>
            <a:gd name="adj1" fmla="val 24491"/>
            <a:gd name="adj2" fmla="val 107843"/>
            <a:gd name="adj3" fmla="val 59185"/>
            <a:gd name="adj4" fmla="val 23039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「感謝、芳志等」を教区へ戻す際は「その他」で計上。</a:t>
          </a:r>
          <a:endParaRPr lang="ja-JP" altLang="en-US"/>
        </a:p>
      </xdr:txBody>
    </xdr:sp>
    <xdr:clientData/>
  </xdr:twoCellAnchor>
  <xdr:twoCellAnchor>
    <xdr:from>
      <xdr:col>12</xdr:col>
      <xdr:colOff>66675</xdr:colOff>
      <xdr:row>21</xdr:row>
      <xdr:rowOff>85725</xdr:rowOff>
    </xdr:from>
    <xdr:to>
      <xdr:col>16</xdr:col>
      <xdr:colOff>133350</xdr:colOff>
      <xdr:row>23</xdr:row>
      <xdr:rowOff>76200</xdr:rowOff>
    </xdr:to>
    <xdr:sp macro="" textlink="">
      <xdr:nvSpPr>
        <xdr:cNvPr id="9" name="AutoShape 62">
          <a:extLst>
            <a:ext uri="{FF2B5EF4-FFF2-40B4-BE49-F238E27FC236}">
              <a16:creationId xmlns:a16="http://schemas.microsoft.com/office/drawing/2014/main" id="{00000000-0008-0000-0700-000009000000}"/>
            </a:ext>
          </a:extLst>
        </xdr:cNvPr>
        <xdr:cNvSpPr>
          <a:spLocks/>
        </xdr:cNvSpPr>
      </xdr:nvSpPr>
      <xdr:spPr bwMode="auto">
        <a:xfrm>
          <a:off x="8896350" y="5524500"/>
          <a:ext cx="1285875" cy="466725"/>
        </a:xfrm>
        <a:prstGeom prst="borderCallout1">
          <a:avLst>
            <a:gd name="adj1" fmla="val 24491"/>
            <a:gd name="adj2" fmla="val -6722"/>
            <a:gd name="adj3" fmla="val -34694"/>
            <a:gd name="adj4" fmla="val -170185"/>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奉仕ｼﾞｬﾝﾊﾟｰや鼓笛備品など上限は半額。摘要欄に明記する。</a:t>
          </a:r>
          <a:endParaRPr lang="ja-JP" altLang="en-US"/>
        </a:p>
      </xdr:txBody>
    </xdr:sp>
    <xdr:clientData/>
  </xdr:twoCellAnchor>
  <xdr:twoCellAnchor>
    <xdr:from>
      <xdr:col>12</xdr:col>
      <xdr:colOff>180975</xdr:colOff>
      <xdr:row>23</xdr:row>
      <xdr:rowOff>209550</xdr:rowOff>
    </xdr:from>
    <xdr:to>
      <xdr:col>16</xdr:col>
      <xdr:colOff>95250</xdr:colOff>
      <xdr:row>26</xdr:row>
      <xdr:rowOff>133350</xdr:rowOff>
    </xdr:to>
    <xdr:sp macro="" textlink="">
      <xdr:nvSpPr>
        <xdr:cNvPr id="10" name="AutoShape 63">
          <a:extLst>
            <a:ext uri="{FF2B5EF4-FFF2-40B4-BE49-F238E27FC236}">
              <a16:creationId xmlns:a16="http://schemas.microsoft.com/office/drawing/2014/main" id="{00000000-0008-0000-0700-00000A000000}"/>
            </a:ext>
          </a:extLst>
        </xdr:cNvPr>
        <xdr:cNvSpPr>
          <a:spLocks/>
        </xdr:cNvSpPr>
      </xdr:nvSpPr>
      <xdr:spPr bwMode="auto">
        <a:xfrm>
          <a:off x="9010650" y="6124575"/>
          <a:ext cx="1133475" cy="638175"/>
        </a:xfrm>
        <a:prstGeom prst="borderCallout1">
          <a:avLst>
            <a:gd name="adj1" fmla="val 17912"/>
            <a:gd name="adj2" fmla="val -6722"/>
            <a:gd name="adj3" fmla="val -47759"/>
            <a:gd name="adj4" fmla="val -205041"/>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会議など特に会費を集めて…ではない場合は総額の内いくら助成を使用したかを明記。</a:t>
          </a:r>
          <a:endParaRPr lang="ja-JP" altLang="en-US"/>
        </a:p>
      </xdr:txBody>
    </xdr:sp>
    <xdr:clientData/>
  </xdr:twoCellAnchor>
  <xdr:twoCellAnchor>
    <xdr:from>
      <xdr:col>0</xdr:col>
      <xdr:colOff>66674</xdr:colOff>
      <xdr:row>19</xdr:row>
      <xdr:rowOff>95251</xdr:rowOff>
    </xdr:from>
    <xdr:to>
      <xdr:col>0</xdr:col>
      <xdr:colOff>1142999</xdr:colOff>
      <xdr:row>25</xdr:row>
      <xdr:rowOff>57151</xdr:rowOff>
    </xdr:to>
    <xdr:sp macro="" textlink="">
      <xdr:nvSpPr>
        <xdr:cNvPr id="11" name="AutoShape 64">
          <a:extLst>
            <a:ext uri="{FF2B5EF4-FFF2-40B4-BE49-F238E27FC236}">
              <a16:creationId xmlns:a16="http://schemas.microsoft.com/office/drawing/2014/main" id="{00000000-0008-0000-0700-00000B000000}"/>
            </a:ext>
          </a:extLst>
        </xdr:cNvPr>
        <xdr:cNvSpPr>
          <a:spLocks/>
        </xdr:cNvSpPr>
      </xdr:nvSpPr>
      <xdr:spPr bwMode="auto">
        <a:xfrm>
          <a:off x="66674" y="5057776"/>
          <a:ext cx="1076325" cy="1390650"/>
        </a:xfrm>
        <a:prstGeom prst="borderCallout1">
          <a:avLst>
            <a:gd name="adj1" fmla="val 42747"/>
            <a:gd name="adj2" fmla="val 106958"/>
            <a:gd name="adj3" fmla="val 100403"/>
            <a:gd name="adj4" fmla="val 218599"/>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講座リハなど行事の実質的な準備として集まった場合は「行事費」で計上。</a:t>
          </a:r>
        </a:p>
        <a:p>
          <a:pPr algn="l" rtl="0">
            <a:defRPr sz="1000"/>
          </a:pPr>
          <a:r>
            <a:rPr lang="ja-JP" altLang="en-US" sz="800" b="0" i="0" u="none" strike="noStrike" baseline="0">
              <a:solidFill>
                <a:srgbClr val="000000"/>
              </a:solidFill>
              <a:latin typeface="ＭＳ Ｐゴシック"/>
              <a:ea typeface="ＭＳ Ｐゴシック"/>
            </a:rPr>
            <a:t>ただし、打ち合わせやリハでの高額な飲食代（ガッツリ食事するとか）はあまり望ましくない。配慮が必要。</a:t>
          </a:r>
          <a:endParaRPr lang="ja-JP" altLang="en-US"/>
        </a:p>
      </xdr:txBody>
    </xdr:sp>
    <xdr:clientData/>
  </xdr:twoCellAnchor>
  <xdr:twoCellAnchor>
    <xdr:from>
      <xdr:col>12</xdr:col>
      <xdr:colOff>209550</xdr:colOff>
      <xdr:row>18</xdr:row>
      <xdr:rowOff>95251</xdr:rowOff>
    </xdr:from>
    <xdr:to>
      <xdr:col>16</xdr:col>
      <xdr:colOff>123825</xdr:colOff>
      <xdr:row>19</xdr:row>
      <xdr:rowOff>219076</xdr:rowOff>
    </xdr:to>
    <xdr:sp macro="" textlink="">
      <xdr:nvSpPr>
        <xdr:cNvPr id="12" name="AutoShape 65">
          <a:extLst>
            <a:ext uri="{FF2B5EF4-FFF2-40B4-BE49-F238E27FC236}">
              <a16:creationId xmlns:a16="http://schemas.microsoft.com/office/drawing/2014/main" id="{00000000-0008-0000-0700-00000C000000}"/>
            </a:ext>
          </a:extLst>
        </xdr:cNvPr>
        <xdr:cNvSpPr>
          <a:spLocks/>
        </xdr:cNvSpPr>
      </xdr:nvSpPr>
      <xdr:spPr bwMode="auto">
        <a:xfrm>
          <a:off x="9039225" y="4819651"/>
          <a:ext cx="1133475" cy="361950"/>
        </a:xfrm>
        <a:prstGeom prst="borderCallout1">
          <a:avLst>
            <a:gd name="adj1" fmla="val 23079"/>
            <a:gd name="adj2" fmla="val -6722"/>
            <a:gd name="adj3" fmla="val 59616"/>
            <a:gd name="adj4" fmla="val -86556"/>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研修参加費は自費となり計上できません。</a:t>
          </a:r>
          <a:endParaRPr lang="ja-JP" altLang="en-US"/>
        </a:p>
      </xdr:txBody>
    </xdr:sp>
    <xdr:clientData/>
  </xdr:twoCellAnchor>
  <xdr:twoCellAnchor>
    <xdr:from>
      <xdr:col>7</xdr:col>
      <xdr:colOff>0</xdr:colOff>
      <xdr:row>38</xdr:row>
      <xdr:rowOff>85725</xdr:rowOff>
    </xdr:from>
    <xdr:to>
      <xdr:col>7</xdr:col>
      <xdr:colOff>371475</xdr:colOff>
      <xdr:row>40</xdr:row>
      <xdr:rowOff>57150</xdr:rowOff>
    </xdr:to>
    <xdr:sp macro="" textlink="">
      <xdr:nvSpPr>
        <xdr:cNvPr id="15" name="Text Box 68">
          <a:extLst>
            <a:ext uri="{FF2B5EF4-FFF2-40B4-BE49-F238E27FC236}">
              <a16:creationId xmlns:a16="http://schemas.microsoft.com/office/drawing/2014/main" id="{00000000-0008-0000-0700-00000F000000}"/>
            </a:ext>
          </a:extLst>
        </xdr:cNvPr>
        <xdr:cNvSpPr txBox="1">
          <a:spLocks noChangeArrowheads="1"/>
        </xdr:cNvSpPr>
      </xdr:nvSpPr>
      <xdr:spPr bwMode="auto">
        <a:xfrm>
          <a:off x="4752975" y="11001375"/>
          <a:ext cx="37147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0</xdr:col>
      <xdr:colOff>0</xdr:colOff>
      <xdr:row>47</xdr:row>
      <xdr:rowOff>9525</xdr:rowOff>
    </xdr:from>
    <xdr:to>
      <xdr:col>0</xdr:col>
      <xdr:colOff>971550</xdr:colOff>
      <xdr:row>51</xdr:row>
      <xdr:rowOff>0</xdr:rowOff>
    </xdr:to>
    <xdr:sp macro="" textlink="">
      <xdr:nvSpPr>
        <xdr:cNvPr id="16" name="AutoShape 69">
          <a:extLst>
            <a:ext uri="{FF2B5EF4-FFF2-40B4-BE49-F238E27FC236}">
              <a16:creationId xmlns:a16="http://schemas.microsoft.com/office/drawing/2014/main" id="{00000000-0008-0000-0700-000010000000}"/>
            </a:ext>
          </a:extLst>
        </xdr:cNvPr>
        <xdr:cNvSpPr>
          <a:spLocks/>
        </xdr:cNvSpPr>
      </xdr:nvSpPr>
      <xdr:spPr bwMode="auto">
        <a:xfrm>
          <a:off x="0" y="11639550"/>
          <a:ext cx="971550" cy="942975"/>
        </a:xfrm>
        <a:prstGeom prst="borderCallout1">
          <a:avLst>
            <a:gd name="adj1" fmla="val 12120"/>
            <a:gd name="adj2" fmla="val 107843"/>
            <a:gd name="adj3" fmla="val 80810"/>
            <a:gd name="adj4" fmla="val 317648"/>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入金・出金・残高を手計算で確認。最終ページは表記の通り。ページが続く場合は「次頁繰越」と明記する。</a:t>
          </a:r>
          <a:endParaRPr lang="ja-JP" altLang="en-US"/>
        </a:p>
      </xdr:txBody>
    </xdr:sp>
    <xdr:clientData/>
  </xdr:twoCellAnchor>
  <xdr:twoCellAnchor>
    <xdr:from>
      <xdr:col>12</xdr:col>
      <xdr:colOff>228600</xdr:colOff>
      <xdr:row>40</xdr:row>
      <xdr:rowOff>152401</xdr:rowOff>
    </xdr:from>
    <xdr:to>
      <xdr:col>16</xdr:col>
      <xdr:colOff>142875</xdr:colOff>
      <xdr:row>51</xdr:row>
      <xdr:rowOff>142876</xdr:rowOff>
    </xdr:to>
    <xdr:sp macro="" textlink="">
      <xdr:nvSpPr>
        <xdr:cNvPr id="17" name="AutoShape 70">
          <a:extLst>
            <a:ext uri="{FF2B5EF4-FFF2-40B4-BE49-F238E27FC236}">
              <a16:creationId xmlns:a16="http://schemas.microsoft.com/office/drawing/2014/main" id="{00000000-0008-0000-0700-000011000000}"/>
            </a:ext>
          </a:extLst>
        </xdr:cNvPr>
        <xdr:cNvSpPr>
          <a:spLocks/>
        </xdr:cNvSpPr>
      </xdr:nvSpPr>
      <xdr:spPr bwMode="auto">
        <a:xfrm>
          <a:off x="9058275" y="10115551"/>
          <a:ext cx="1133475" cy="2609850"/>
        </a:xfrm>
        <a:prstGeom prst="borderCallout1">
          <a:avLst>
            <a:gd name="adj1" fmla="val 4898"/>
            <a:gd name="adj2" fmla="val -6722"/>
            <a:gd name="adj3" fmla="val 33769"/>
            <a:gd name="adj4" fmla="val -21344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◆お給仕品、お供物などは基本的に会員の気持ちとしてお捧げするものなので助成金使用は望ましくない。</a:t>
          </a:r>
        </a:p>
        <a:p>
          <a:pPr algn="l" rtl="0">
            <a:defRPr sz="1000"/>
          </a:pPr>
          <a:endParaRPr lang="ja-JP" altLang="en-US" sz="800" b="0" i="0" u="none" strike="noStrike" baseline="0">
            <a:solidFill>
              <a:srgbClr val="FF0000"/>
            </a:solidFill>
            <a:latin typeface="ＭＳ Ｐゴシック"/>
            <a:ea typeface="ＭＳ Ｐゴシック"/>
          </a:endParaRPr>
        </a:p>
        <a:p>
          <a:pPr algn="l" rtl="0">
            <a:defRPr sz="1000"/>
          </a:pPr>
          <a:r>
            <a:rPr lang="ja-JP" altLang="en-US" sz="800" b="0" i="0" u="none" strike="noStrike" baseline="0">
              <a:solidFill>
                <a:srgbClr val="FF0000"/>
              </a:solidFill>
              <a:latin typeface="ＭＳ Ｐゴシック"/>
              <a:ea typeface="ＭＳ Ｐゴシック"/>
            </a:rPr>
            <a:t>◆奉仕者へお弁当が出ているうえに、助成金を使ってうどんを頂くものではない。</a:t>
          </a:r>
          <a:endParaRPr lang="en-US" altLang="ja-JP" sz="800" b="0" i="0" u="none" strike="noStrike" baseline="0">
            <a:solidFill>
              <a:srgbClr val="FF0000"/>
            </a:solidFill>
            <a:latin typeface="ＭＳ Ｐゴシック"/>
            <a:ea typeface="ＭＳ Ｐゴシック"/>
          </a:endParaRPr>
        </a:p>
        <a:p>
          <a:pPr algn="l" rtl="0">
            <a:defRPr sz="1000"/>
          </a:pPr>
          <a:endParaRPr lang="ja-JP" altLang="en-US" sz="800" b="0" i="0" u="none" strike="noStrike" baseline="0">
            <a:solidFill>
              <a:srgbClr val="FF0000"/>
            </a:solidFill>
            <a:latin typeface="ＭＳ Ｐゴシック"/>
            <a:ea typeface="ＭＳ Ｐゴシック"/>
          </a:endParaRPr>
        </a:p>
        <a:p>
          <a:pPr algn="l" rtl="0">
            <a:defRPr sz="1000"/>
          </a:pPr>
          <a:r>
            <a:rPr lang="ja-JP" altLang="en-US" sz="800" b="0" i="0" u="none" strike="noStrike" baseline="0">
              <a:solidFill>
                <a:srgbClr val="FF0000"/>
              </a:solidFill>
              <a:latin typeface="ＭＳ Ｐゴシック"/>
              <a:ea typeface="ＭＳ Ｐゴシック"/>
            </a:rPr>
            <a:t>◆明確な線引きのない難しい部分だが、奉仕に関わる備品は高価なｼﾞｬﾝﾊﾟｰを除いて基本は手銭手弁当の精神による。</a:t>
          </a:r>
        </a:p>
        <a:p>
          <a:pPr algn="l" rtl="0">
            <a:lnSpc>
              <a:spcPts val="1100"/>
            </a:lnSpc>
            <a:defRPr sz="1000"/>
          </a:pPr>
          <a:endParaRPr lang="ja-JP" altLang="en-US"/>
        </a:p>
      </xdr:txBody>
    </xdr:sp>
    <xdr:clientData/>
  </xdr:twoCellAnchor>
  <xdr:twoCellAnchor>
    <xdr:from>
      <xdr:col>12</xdr:col>
      <xdr:colOff>133350</xdr:colOff>
      <xdr:row>31</xdr:row>
      <xdr:rowOff>38099</xdr:rowOff>
    </xdr:from>
    <xdr:to>
      <xdr:col>16</xdr:col>
      <xdr:colOff>161925</xdr:colOff>
      <xdr:row>35</xdr:row>
      <xdr:rowOff>85724</xdr:rowOff>
    </xdr:to>
    <xdr:sp macro="" textlink="">
      <xdr:nvSpPr>
        <xdr:cNvPr id="18" name="AutoShape 71">
          <a:extLst>
            <a:ext uri="{FF2B5EF4-FFF2-40B4-BE49-F238E27FC236}">
              <a16:creationId xmlns:a16="http://schemas.microsoft.com/office/drawing/2014/main" id="{00000000-0008-0000-0700-000012000000}"/>
            </a:ext>
          </a:extLst>
        </xdr:cNvPr>
        <xdr:cNvSpPr>
          <a:spLocks/>
        </xdr:cNvSpPr>
      </xdr:nvSpPr>
      <xdr:spPr bwMode="auto">
        <a:xfrm>
          <a:off x="8963025" y="7858124"/>
          <a:ext cx="1247775" cy="1000125"/>
        </a:xfrm>
        <a:prstGeom prst="borderCallout1">
          <a:avLst>
            <a:gd name="adj1" fmla="val 30312"/>
            <a:gd name="adj2" fmla="val -6722"/>
            <a:gd name="adj3" fmla="val -9834"/>
            <a:gd name="adj4" fmla="val -70825"/>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行事費の食事代は1人一食1000円が上限。（この場合、４０名</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千円</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２食＝</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万円の上限に達していないかチェック</a:t>
          </a:r>
          <a:endParaRPr lang="ja-JP" altLang="en-US"/>
        </a:p>
      </xdr:txBody>
    </xdr:sp>
    <xdr:clientData/>
  </xdr:twoCellAnchor>
  <xdr:twoCellAnchor>
    <xdr:from>
      <xdr:col>0</xdr:col>
      <xdr:colOff>133350</xdr:colOff>
      <xdr:row>26</xdr:row>
      <xdr:rowOff>47625</xdr:rowOff>
    </xdr:from>
    <xdr:to>
      <xdr:col>0</xdr:col>
      <xdr:colOff>1104900</xdr:colOff>
      <xdr:row>28</xdr:row>
      <xdr:rowOff>219075</xdr:rowOff>
    </xdr:to>
    <xdr:sp macro="" textlink="">
      <xdr:nvSpPr>
        <xdr:cNvPr id="19" name="AutoShape 73">
          <a:extLst>
            <a:ext uri="{FF2B5EF4-FFF2-40B4-BE49-F238E27FC236}">
              <a16:creationId xmlns:a16="http://schemas.microsoft.com/office/drawing/2014/main" id="{00000000-0008-0000-0700-000013000000}"/>
            </a:ext>
          </a:extLst>
        </xdr:cNvPr>
        <xdr:cNvSpPr>
          <a:spLocks/>
        </xdr:cNvSpPr>
      </xdr:nvSpPr>
      <xdr:spPr bwMode="auto">
        <a:xfrm>
          <a:off x="133350" y="6677025"/>
          <a:ext cx="971550" cy="647700"/>
        </a:xfrm>
        <a:prstGeom prst="borderCallout1">
          <a:avLst>
            <a:gd name="adj1" fmla="val 17648"/>
            <a:gd name="adj2" fmla="val 107843"/>
            <a:gd name="adj3" fmla="val 125002"/>
            <a:gd name="adj4" fmla="val 31666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複数行にまたがる時は行事名の前に日付を入れると見易い。</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0</xdr:col>
      <xdr:colOff>28575</xdr:colOff>
      <xdr:row>36</xdr:row>
      <xdr:rowOff>38100</xdr:rowOff>
    </xdr:from>
    <xdr:to>
      <xdr:col>0</xdr:col>
      <xdr:colOff>1000125</xdr:colOff>
      <xdr:row>40</xdr:row>
      <xdr:rowOff>142875</xdr:rowOff>
    </xdr:to>
    <xdr:sp macro="" textlink="">
      <xdr:nvSpPr>
        <xdr:cNvPr id="20" name="AutoShape 75">
          <a:extLst>
            <a:ext uri="{FF2B5EF4-FFF2-40B4-BE49-F238E27FC236}">
              <a16:creationId xmlns:a16="http://schemas.microsoft.com/office/drawing/2014/main" id="{00000000-0008-0000-0700-000014000000}"/>
            </a:ext>
          </a:extLst>
        </xdr:cNvPr>
        <xdr:cNvSpPr>
          <a:spLocks/>
        </xdr:cNvSpPr>
      </xdr:nvSpPr>
      <xdr:spPr bwMode="auto">
        <a:xfrm>
          <a:off x="28575" y="9048750"/>
          <a:ext cx="971550" cy="1057275"/>
        </a:xfrm>
        <a:prstGeom prst="borderCallout1">
          <a:avLst>
            <a:gd name="adj1" fmla="val 10810"/>
            <a:gd name="adj2" fmla="val 107843"/>
            <a:gd name="adj3" fmla="val -10810"/>
            <a:gd name="adj4" fmla="val 250980"/>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科目をチェック。</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※三役による立替が多く、最終的な出納帳残高より預金残高の多くならないよう注意が必要。</a:t>
          </a:r>
        </a:p>
        <a:p>
          <a:pPr algn="l" rtl="0">
            <a:lnSpc>
              <a:spcPts val="1000"/>
            </a:lnSpc>
            <a:defRPr sz="1000"/>
          </a:pPr>
          <a:endParaRPr lang="ja-JP" altLang="en-US"/>
        </a:p>
      </xdr:txBody>
    </xdr:sp>
    <xdr:clientData/>
  </xdr:twoCellAnchor>
  <xdr:twoCellAnchor>
    <xdr:from>
      <xdr:col>0</xdr:col>
      <xdr:colOff>28575</xdr:colOff>
      <xdr:row>42</xdr:row>
      <xdr:rowOff>190500</xdr:rowOff>
    </xdr:from>
    <xdr:to>
      <xdr:col>0</xdr:col>
      <xdr:colOff>1000125</xdr:colOff>
      <xdr:row>44</xdr:row>
      <xdr:rowOff>228600</xdr:rowOff>
    </xdr:to>
    <xdr:sp macro="" textlink="">
      <xdr:nvSpPr>
        <xdr:cNvPr id="22" name="AutoShape 78">
          <a:extLst>
            <a:ext uri="{FF2B5EF4-FFF2-40B4-BE49-F238E27FC236}">
              <a16:creationId xmlns:a16="http://schemas.microsoft.com/office/drawing/2014/main" id="{00000000-0008-0000-0700-000016000000}"/>
            </a:ext>
          </a:extLst>
        </xdr:cNvPr>
        <xdr:cNvSpPr>
          <a:spLocks/>
        </xdr:cNvSpPr>
      </xdr:nvSpPr>
      <xdr:spPr bwMode="auto">
        <a:xfrm>
          <a:off x="28575" y="10629900"/>
          <a:ext cx="971550" cy="514350"/>
        </a:xfrm>
        <a:prstGeom prst="borderCallout1">
          <a:avLst>
            <a:gd name="adj1" fmla="val 22222"/>
            <a:gd name="adj2" fmla="val 107843"/>
            <a:gd name="adj3" fmla="val -7407"/>
            <a:gd name="adj4" fmla="val 321569"/>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最終ページに余白がある場合は明記する。</a:t>
          </a:r>
          <a:endParaRPr lang="ja-JP" altLang="en-US"/>
        </a:p>
      </xdr:txBody>
    </xdr:sp>
    <xdr:clientData/>
  </xdr:twoCellAnchor>
  <xdr:twoCellAnchor>
    <xdr:from>
      <xdr:col>12</xdr:col>
      <xdr:colOff>0</xdr:colOff>
      <xdr:row>8</xdr:row>
      <xdr:rowOff>133350</xdr:rowOff>
    </xdr:from>
    <xdr:to>
      <xdr:col>16</xdr:col>
      <xdr:colOff>228600</xdr:colOff>
      <xdr:row>10</xdr:row>
      <xdr:rowOff>76200</xdr:rowOff>
    </xdr:to>
    <xdr:sp macro="" textlink="">
      <xdr:nvSpPr>
        <xdr:cNvPr id="23" name="AutoShape 79">
          <a:extLst>
            <a:ext uri="{FF2B5EF4-FFF2-40B4-BE49-F238E27FC236}">
              <a16:creationId xmlns:a16="http://schemas.microsoft.com/office/drawing/2014/main" id="{00000000-0008-0000-0700-000017000000}"/>
            </a:ext>
          </a:extLst>
        </xdr:cNvPr>
        <xdr:cNvSpPr>
          <a:spLocks/>
        </xdr:cNvSpPr>
      </xdr:nvSpPr>
      <xdr:spPr bwMode="auto">
        <a:xfrm>
          <a:off x="8829675" y="2495550"/>
          <a:ext cx="1447800" cy="400050"/>
        </a:xfrm>
        <a:prstGeom prst="borderCallout1">
          <a:avLst>
            <a:gd name="adj1" fmla="val 12296"/>
            <a:gd name="adj2" fmla="val -3922"/>
            <a:gd name="adj3" fmla="val 230624"/>
            <a:gd name="adj4" fmla="val -22463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会議の飲食代は一人</a:t>
          </a:r>
          <a:r>
            <a:rPr lang="en-US" altLang="ja-JP" sz="800" b="0" i="0" u="none" strike="noStrike" baseline="0">
              <a:solidFill>
                <a:srgbClr val="000000"/>
              </a:solidFill>
              <a:latin typeface="ＭＳ Ｐゴシック"/>
              <a:ea typeface="ＭＳ Ｐゴシック"/>
            </a:rPr>
            <a:t>500</a:t>
          </a:r>
          <a:r>
            <a:rPr lang="ja-JP" altLang="en-US" sz="800" b="0" i="0" u="none" strike="noStrike" baseline="0">
              <a:solidFill>
                <a:srgbClr val="000000"/>
              </a:solidFill>
              <a:latin typeface="ＭＳ Ｐゴシック"/>
              <a:ea typeface="ＭＳ Ｐゴシック"/>
            </a:rPr>
            <a:t>円まで。</a:t>
          </a:r>
          <a:endParaRPr lang="ja-JP" altLang="en-US"/>
        </a:p>
      </xdr:txBody>
    </xdr:sp>
    <xdr:clientData/>
  </xdr:twoCellAnchor>
  <xdr:twoCellAnchor>
    <xdr:from>
      <xdr:col>0</xdr:col>
      <xdr:colOff>85725</xdr:colOff>
      <xdr:row>11</xdr:row>
      <xdr:rowOff>0</xdr:rowOff>
    </xdr:from>
    <xdr:to>
      <xdr:col>0</xdr:col>
      <xdr:colOff>1257300</xdr:colOff>
      <xdr:row>13</xdr:row>
      <xdr:rowOff>57150</xdr:rowOff>
    </xdr:to>
    <xdr:sp macro="" textlink="">
      <xdr:nvSpPr>
        <xdr:cNvPr id="31" name="線吹き出し 1 (枠付き) 30">
          <a:extLst>
            <a:ext uri="{FF2B5EF4-FFF2-40B4-BE49-F238E27FC236}">
              <a16:creationId xmlns:a16="http://schemas.microsoft.com/office/drawing/2014/main" id="{00000000-0008-0000-0700-00001F000000}"/>
            </a:ext>
          </a:extLst>
        </xdr:cNvPr>
        <xdr:cNvSpPr/>
      </xdr:nvSpPr>
      <xdr:spPr bwMode="auto">
        <a:xfrm>
          <a:off x="85725" y="3057525"/>
          <a:ext cx="1171575" cy="533400"/>
        </a:xfrm>
        <a:prstGeom prst="borderCallout1">
          <a:avLst>
            <a:gd name="adj1" fmla="val 40973"/>
            <a:gd name="adj2" fmla="val 99797"/>
            <a:gd name="adj3" fmla="val 41997"/>
            <a:gd name="adj4" fmla="val 195813"/>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800"/>
            <a:t>会議で使用する資料のコピーや備品、お茶菓子などは会議費で計上</a:t>
          </a:r>
        </a:p>
      </xdr:txBody>
    </xdr:sp>
    <xdr:clientData/>
  </xdr:twoCellAnchor>
  <xdr:twoCellAnchor>
    <xdr:from>
      <xdr:col>0</xdr:col>
      <xdr:colOff>28576</xdr:colOff>
      <xdr:row>13</xdr:row>
      <xdr:rowOff>95250</xdr:rowOff>
    </xdr:from>
    <xdr:to>
      <xdr:col>0</xdr:col>
      <xdr:colOff>1257300</xdr:colOff>
      <xdr:row>15</xdr:row>
      <xdr:rowOff>104776</xdr:rowOff>
    </xdr:to>
    <xdr:sp macro="" textlink="">
      <xdr:nvSpPr>
        <xdr:cNvPr id="32" name="線吹き出し 1 (枠付き) 31">
          <a:extLst>
            <a:ext uri="{FF2B5EF4-FFF2-40B4-BE49-F238E27FC236}">
              <a16:creationId xmlns:a16="http://schemas.microsoft.com/office/drawing/2014/main" id="{00000000-0008-0000-0700-000020000000}"/>
            </a:ext>
          </a:extLst>
        </xdr:cNvPr>
        <xdr:cNvSpPr/>
      </xdr:nvSpPr>
      <xdr:spPr bwMode="auto">
        <a:xfrm>
          <a:off x="28576" y="3629025"/>
          <a:ext cx="1228724" cy="485776"/>
        </a:xfrm>
        <a:prstGeom prst="borderCallout1">
          <a:avLst>
            <a:gd name="adj1" fmla="val 27430"/>
            <a:gd name="adj2" fmla="val 98874"/>
            <a:gd name="adj3" fmla="val 25176"/>
            <a:gd name="adj4" fmla="val 190066"/>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800"/>
            <a:t>行事で使用する資料のコピーや備品、食事代などは、行事費で計上</a:t>
          </a:r>
        </a:p>
      </xdr:txBody>
    </xdr:sp>
    <xdr:clientData/>
  </xdr:twoCellAnchor>
  <xdr:twoCellAnchor>
    <xdr:from>
      <xdr:col>12</xdr:col>
      <xdr:colOff>0</xdr:colOff>
      <xdr:row>14</xdr:row>
      <xdr:rowOff>47625</xdr:rowOff>
    </xdr:from>
    <xdr:to>
      <xdr:col>16</xdr:col>
      <xdr:colOff>209550</xdr:colOff>
      <xdr:row>15</xdr:row>
      <xdr:rowOff>171450</xdr:rowOff>
    </xdr:to>
    <xdr:sp macro="" textlink="">
      <xdr:nvSpPr>
        <xdr:cNvPr id="33" name="線吹き出し 1 (枠付き) 32">
          <a:extLst>
            <a:ext uri="{FF2B5EF4-FFF2-40B4-BE49-F238E27FC236}">
              <a16:creationId xmlns:a16="http://schemas.microsoft.com/office/drawing/2014/main" id="{00000000-0008-0000-0700-000021000000}"/>
            </a:ext>
          </a:extLst>
        </xdr:cNvPr>
        <xdr:cNvSpPr/>
      </xdr:nvSpPr>
      <xdr:spPr bwMode="auto">
        <a:xfrm>
          <a:off x="8829675" y="3819525"/>
          <a:ext cx="1428750" cy="361950"/>
        </a:xfrm>
        <a:prstGeom prst="borderCallout1">
          <a:avLst>
            <a:gd name="adj1" fmla="val 18750"/>
            <a:gd name="adj2" fmla="val -5000"/>
            <a:gd name="adj3" fmla="val 79167"/>
            <a:gd name="adj4" fmla="val -198333"/>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800"/>
            <a:t>行事の飲食代は一人一食千円まで</a:t>
          </a:r>
        </a:p>
      </xdr:txBody>
    </xdr:sp>
    <xdr:clientData/>
  </xdr:twoCellAnchor>
  <xdr:twoCellAnchor>
    <xdr:from>
      <xdr:col>12</xdr:col>
      <xdr:colOff>0</xdr:colOff>
      <xdr:row>26</xdr:row>
      <xdr:rowOff>219074</xdr:rowOff>
    </xdr:from>
    <xdr:to>
      <xdr:col>17</xdr:col>
      <xdr:colOff>19050</xdr:colOff>
      <xdr:row>30</xdr:row>
      <xdr:rowOff>190499</xdr:rowOff>
    </xdr:to>
    <xdr:sp macro="" textlink="">
      <xdr:nvSpPr>
        <xdr:cNvPr id="2" name="線吹き出し 1 (枠付き) 1">
          <a:extLst>
            <a:ext uri="{FF2B5EF4-FFF2-40B4-BE49-F238E27FC236}">
              <a16:creationId xmlns:a16="http://schemas.microsoft.com/office/drawing/2014/main" id="{00000000-0008-0000-0700-000002000000}"/>
            </a:ext>
          </a:extLst>
        </xdr:cNvPr>
        <xdr:cNvSpPr/>
      </xdr:nvSpPr>
      <xdr:spPr bwMode="auto">
        <a:xfrm>
          <a:off x="8829675" y="6848474"/>
          <a:ext cx="1476375" cy="923925"/>
        </a:xfrm>
        <a:prstGeom prst="borderCallout1">
          <a:avLst>
            <a:gd name="adj1" fmla="val 18750"/>
            <a:gd name="adj2" fmla="val -8333"/>
            <a:gd name="adj3" fmla="val 45217"/>
            <a:gd name="adj4" fmla="val -91236"/>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800">
              <a:solidFill>
                <a:srgbClr val="FF0000"/>
              </a:solidFill>
            </a:rPr>
            <a:t>宿泊代は原則として参加費にて賄うので、会費の設定が低い。（一泊二日の行事は事前に青年本部と助成金額の協議にて適正な参加費等を決める。）</a:t>
          </a:r>
        </a:p>
      </xdr:txBody>
    </xdr:sp>
    <xdr:clientData/>
  </xdr:twoCellAnchor>
  <xdr:twoCellAnchor>
    <xdr:from>
      <xdr:col>0</xdr:col>
      <xdr:colOff>38099</xdr:colOff>
      <xdr:row>29</xdr:row>
      <xdr:rowOff>66675</xdr:rowOff>
    </xdr:from>
    <xdr:to>
      <xdr:col>0</xdr:col>
      <xdr:colOff>1228724</xdr:colOff>
      <xdr:row>35</xdr:row>
      <xdr:rowOff>200024</xdr:rowOff>
    </xdr:to>
    <xdr:sp macro="" textlink="">
      <xdr:nvSpPr>
        <xdr:cNvPr id="24" name="線吹き出し 1 (枠付き) 23">
          <a:extLst>
            <a:ext uri="{FF2B5EF4-FFF2-40B4-BE49-F238E27FC236}">
              <a16:creationId xmlns:a16="http://schemas.microsoft.com/office/drawing/2014/main" id="{00000000-0008-0000-0700-000018000000}"/>
            </a:ext>
          </a:extLst>
        </xdr:cNvPr>
        <xdr:cNvSpPr/>
      </xdr:nvSpPr>
      <xdr:spPr bwMode="auto">
        <a:xfrm>
          <a:off x="38099" y="7410450"/>
          <a:ext cx="1190625" cy="1562099"/>
        </a:xfrm>
        <a:prstGeom prst="borderCallout1">
          <a:avLst>
            <a:gd name="adj1" fmla="val 61450"/>
            <a:gd name="adj2" fmla="val 106516"/>
            <a:gd name="adj3" fmla="val 59781"/>
            <a:gd name="adj4" fmla="val 201849"/>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800"/>
            <a:t>月に自己負担の基準</a:t>
          </a:r>
          <a:r>
            <a:rPr kumimoji="1" lang="en-US" altLang="ja-JP" sz="800"/>
            <a:t>2000</a:t>
          </a:r>
          <a:r>
            <a:rPr kumimoji="1" lang="ja-JP" altLang="en-US" sz="800"/>
            <a:t>円をこえるものは助成対象。ただし、青年講座に合わせて前日に行われる場合などは、講座参加する意味もあるので、青年本部と協議のうえ、片道は自己負担とするなど、ブロックや教区でのルールの了承をえ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104775</xdr:colOff>
      <xdr:row>28</xdr:row>
      <xdr:rowOff>76200</xdr:rowOff>
    </xdr:from>
    <xdr:to>
      <xdr:col>17</xdr:col>
      <xdr:colOff>104775</xdr:colOff>
      <xdr:row>29</xdr:row>
      <xdr:rowOff>95250</xdr:rowOff>
    </xdr:to>
    <xdr:sp macro="" textlink="">
      <xdr:nvSpPr>
        <xdr:cNvPr id="2049" name="Rectangle 1">
          <a:extLst>
            <a:ext uri="{FF2B5EF4-FFF2-40B4-BE49-F238E27FC236}">
              <a16:creationId xmlns:a16="http://schemas.microsoft.com/office/drawing/2014/main" id="{00000000-0008-0000-0E00-000001080000}"/>
            </a:ext>
          </a:extLst>
        </xdr:cNvPr>
        <xdr:cNvSpPr>
          <a:spLocks noChangeArrowheads="1"/>
        </xdr:cNvSpPr>
      </xdr:nvSpPr>
      <xdr:spPr bwMode="auto">
        <a:xfrm>
          <a:off x="3324225" y="4924425"/>
          <a:ext cx="190500"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20</xdr:col>
      <xdr:colOff>95250</xdr:colOff>
      <xdr:row>28</xdr:row>
      <xdr:rowOff>76200</xdr:rowOff>
    </xdr:from>
    <xdr:to>
      <xdr:col>21</xdr:col>
      <xdr:colOff>95250</xdr:colOff>
      <xdr:row>29</xdr:row>
      <xdr:rowOff>95250</xdr:rowOff>
    </xdr:to>
    <xdr:sp macro="" textlink="">
      <xdr:nvSpPr>
        <xdr:cNvPr id="2050" name="Rectangle 2">
          <a:extLst>
            <a:ext uri="{FF2B5EF4-FFF2-40B4-BE49-F238E27FC236}">
              <a16:creationId xmlns:a16="http://schemas.microsoft.com/office/drawing/2014/main" id="{00000000-0008-0000-0E00-000002080000}"/>
            </a:ext>
          </a:extLst>
        </xdr:cNvPr>
        <xdr:cNvSpPr>
          <a:spLocks noChangeArrowheads="1"/>
        </xdr:cNvSpPr>
      </xdr:nvSpPr>
      <xdr:spPr bwMode="auto">
        <a:xfrm>
          <a:off x="4105275" y="4924425"/>
          <a:ext cx="20002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24</xdr:col>
      <xdr:colOff>104775</xdr:colOff>
      <xdr:row>28</xdr:row>
      <xdr:rowOff>76200</xdr:rowOff>
    </xdr:from>
    <xdr:to>
      <xdr:col>25</xdr:col>
      <xdr:colOff>104775</xdr:colOff>
      <xdr:row>29</xdr:row>
      <xdr:rowOff>95250</xdr:rowOff>
    </xdr:to>
    <xdr:sp macro="" textlink="">
      <xdr:nvSpPr>
        <xdr:cNvPr id="2051" name="Rectangle 3">
          <a:extLst>
            <a:ext uri="{FF2B5EF4-FFF2-40B4-BE49-F238E27FC236}">
              <a16:creationId xmlns:a16="http://schemas.microsoft.com/office/drawing/2014/main" id="{00000000-0008-0000-0E00-000003080000}"/>
            </a:ext>
          </a:extLst>
        </xdr:cNvPr>
        <xdr:cNvSpPr>
          <a:spLocks noChangeArrowheads="1"/>
        </xdr:cNvSpPr>
      </xdr:nvSpPr>
      <xdr:spPr bwMode="auto">
        <a:xfrm>
          <a:off x="4914900" y="4924425"/>
          <a:ext cx="20002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28</xdr:col>
      <xdr:colOff>104775</xdr:colOff>
      <xdr:row>28</xdr:row>
      <xdr:rowOff>76200</xdr:rowOff>
    </xdr:from>
    <xdr:to>
      <xdr:col>29</xdr:col>
      <xdr:colOff>104775</xdr:colOff>
      <xdr:row>29</xdr:row>
      <xdr:rowOff>95250</xdr:rowOff>
    </xdr:to>
    <xdr:sp macro="" textlink="">
      <xdr:nvSpPr>
        <xdr:cNvPr id="2052" name="Rectangle 4">
          <a:extLst>
            <a:ext uri="{FF2B5EF4-FFF2-40B4-BE49-F238E27FC236}">
              <a16:creationId xmlns:a16="http://schemas.microsoft.com/office/drawing/2014/main" id="{00000000-0008-0000-0E00-000004080000}"/>
            </a:ext>
          </a:extLst>
        </xdr:cNvPr>
        <xdr:cNvSpPr>
          <a:spLocks noChangeArrowheads="1"/>
        </xdr:cNvSpPr>
      </xdr:nvSpPr>
      <xdr:spPr bwMode="auto">
        <a:xfrm>
          <a:off x="5715000" y="4924425"/>
          <a:ext cx="20002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view="pageBreakPreview" zoomScale="60" zoomScaleNormal="85" workbookViewId="0">
      <selection activeCell="A4" sqref="A4:E4"/>
    </sheetView>
  </sheetViews>
  <sheetFormatPr defaultColWidth="9" defaultRowHeight="12.75"/>
  <cols>
    <col min="1" max="1" width="4" bestFit="1" customWidth="1"/>
    <col min="2" max="2" width="7.3984375" bestFit="1" customWidth="1"/>
    <col min="3" max="3" width="63.73046875" bestFit="1" customWidth="1"/>
    <col min="4" max="4" width="4.265625" bestFit="1" customWidth="1"/>
    <col min="5" max="5" width="15.3984375" bestFit="1" customWidth="1"/>
  </cols>
  <sheetData>
    <row r="1" spans="1:5">
      <c r="A1" s="427" t="s">
        <v>377</v>
      </c>
      <c r="B1" s="427"/>
      <c r="C1" s="323"/>
      <c r="D1" s="323"/>
      <c r="E1" s="323"/>
    </row>
    <row r="2" spans="1:5" ht="21">
      <c r="A2" s="428" t="s">
        <v>254</v>
      </c>
      <c r="B2" s="428"/>
      <c r="C2" s="428"/>
      <c r="D2" s="428"/>
      <c r="E2" s="428"/>
    </row>
    <row r="3" spans="1:5" ht="21">
      <c r="A3" s="407"/>
      <c r="B3" s="407"/>
      <c r="C3" s="407"/>
      <c r="D3" s="407"/>
      <c r="E3" s="407"/>
    </row>
    <row r="4" spans="1:5">
      <c r="A4" s="429" t="s">
        <v>378</v>
      </c>
      <c r="B4" s="429"/>
      <c r="C4" s="429"/>
      <c r="D4" s="429"/>
      <c r="E4" s="429"/>
    </row>
    <row r="5" spans="1:5" ht="13.15" thickBot="1">
      <c r="A5" s="324"/>
      <c r="B5" s="324"/>
      <c r="C5" s="324"/>
      <c r="D5" s="324"/>
      <c r="E5" s="323"/>
    </row>
    <row r="6" spans="1:5" ht="20.100000000000001" customHeight="1">
      <c r="A6" s="421" t="s">
        <v>262</v>
      </c>
      <c r="B6" s="422"/>
      <c r="C6" s="422"/>
      <c r="D6" s="325" t="s">
        <v>263</v>
      </c>
      <c r="E6" s="326" t="s">
        <v>255</v>
      </c>
    </row>
    <row r="7" spans="1:5" ht="17.100000000000001" customHeight="1">
      <c r="A7" s="327">
        <v>1</v>
      </c>
      <c r="B7" s="411" t="s">
        <v>264</v>
      </c>
      <c r="C7" s="412"/>
      <c r="D7" s="406"/>
      <c r="E7" s="328"/>
    </row>
    <row r="8" spans="1:5" ht="17.100000000000001" customHeight="1">
      <c r="A8" s="327">
        <v>2</v>
      </c>
      <c r="B8" s="411" t="s">
        <v>374</v>
      </c>
      <c r="C8" s="412"/>
      <c r="D8" s="406"/>
      <c r="E8" s="328"/>
    </row>
    <row r="9" spans="1:5" ht="17.100000000000001" customHeight="1">
      <c r="A9" s="327">
        <v>3</v>
      </c>
      <c r="B9" s="411" t="s">
        <v>265</v>
      </c>
      <c r="C9" s="412"/>
      <c r="D9" s="406"/>
      <c r="E9" s="328"/>
    </row>
    <row r="10" spans="1:5" ht="17.100000000000001" customHeight="1">
      <c r="A10" s="327">
        <v>4</v>
      </c>
      <c r="B10" s="411" t="s">
        <v>266</v>
      </c>
      <c r="C10" s="412"/>
      <c r="D10" s="406"/>
      <c r="E10" s="328"/>
    </row>
    <row r="11" spans="1:5" ht="17.100000000000001" customHeight="1">
      <c r="A11" s="327">
        <v>5</v>
      </c>
      <c r="B11" s="411" t="s">
        <v>267</v>
      </c>
      <c r="C11" s="412"/>
      <c r="D11" s="406"/>
      <c r="E11" s="328"/>
    </row>
    <row r="12" spans="1:5" ht="17.100000000000001" customHeight="1" thickBot="1">
      <c r="A12" s="329">
        <v>6</v>
      </c>
      <c r="B12" s="413" t="s">
        <v>256</v>
      </c>
      <c r="C12" s="414"/>
      <c r="D12" s="404"/>
      <c r="E12" s="330"/>
    </row>
    <row r="13" spans="1:5" ht="20.100000000000001" customHeight="1">
      <c r="A13" s="415" t="s">
        <v>268</v>
      </c>
      <c r="B13" s="416"/>
      <c r="C13" s="417"/>
      <c r="D13" s="325" t="s">
        <v>263</v>
      </c>
      <c r="E13" s="326" t="s">
        <v>255</v>
      </c>
    </row>
    <row r="14" spans="1:5" ht="17.100000000000001" customHeight="1">
      <c r="A14" s="327">
        <v>1</v>
      </c>
      <c r="B14" s="418" t="s">
        <v>269</v>
      </c>
      <c r="C14" s="331" t="s">
        <v>270</v>
      </c>
      <c r="D14" s="332"/>
      <c r="E14" s="328"/>
    </row>
    <row r="15" spans="1:5" ht="17.100000000000001" customHeight="1">
      <c r="A15" s="327">
        <v>2</v>
      </c>
      <c r="B15" s="418"/>
      <c r="C15" s="331" t="s">
        <v>271</v>
      </c>
      <c r="D15" s="332"/>
      <c r="E15" s="328"/>
    </row>
    <row r="16" spans="1:5" ht="17.100000000000001" customHeight="1">
      <c r="A16" s="327">
        <v>3</v>
      </c>
      <c r="B16" s="418"/>
      <c r="C16" s="331" t="s">
        <v>257</v>
      </c>
      <c r="D16" s="332"/>
      <c r="E16" s="328"/>
    </row>
    <row r="17" spans="1:5" ht="17.100000000000001" customHeight="1">
      <c r="A17" s="327">
        <v>4</v>
      </c>
      <c r="B17" s="418"/>
      <c r="C17" s="331" t="s">
        <v>272</v>
      </c>
      <c r="D17" s="332"/>
      <c r="E17" s="328"/>
    </row>
    <row r="18" spans="1:5" ht="17.100000000000001" customHeight="1">
      <c r="A18" s="327">
        <v>5</v>
      </c>
      <c r="B18" s="418"/>
      <c r="C18" s="331" t="s">
        <v>273</v>
      </c>
      <c r="D18" s="332"/>
      <c r="E18" s="328"/>
    </row>
    <row r="19" spans="1:5" ht="17.100000000000001" customHeight="1">
      <c r="A19" s="327">
        <v>6</v>
      </c>
      <c r="B19" s="418"/>
      <c r="C19" s="331" t="s">
        <v>274</v>
      </c>
      <c r="D19" s="332"/>
      <c r="E19" s="328"/>
    </row>
    <row r="20" spans="1:5" ht="17.100000000000001" customHeight="1">
      <c r="A20" s="327">
        <v>7</v>
      </c>
      <c r="B20" s="418"/>
      <c r="C20" s="331" t="s">
        <v>275</v>
      </c>
      <c r="D20" s="332"/>
      <c r="E20" s="328"/>
    </row>
    <row r="21" spans="1:5" ht="17.100000000000001" customHeight="1">
      <c r="A21" s="327">
        <v>8</v>
      </c>
      <c r="B21" s="418"/>
      <c r="C21" s="331" t="s">
        <v>258</v>
      </c>
      <c r="D21" s="332"/>
      <c r="E21" s="328"/>
    </row>
    <row r="22" spans="1:5" ht="17.100000000000001" customHeight="1">
      <c r="A22" s="327">
        <v>9</v>
      </c>
      <c r="B22" s="418"/>
      <c r="C22" s="331" t="s">
        <v>276</v>
      </c>
      <c r="D22" s="332"/>
      <c r="E22" s="328"/>
    </row>
    <row r="23" spans="1:5" ht="17.100000000000001" customHeight="1">
      <c r="A23" s="327">
        <v>10</v>
      </c>
      <c r="B23" s="418"/>
      <c r="C23" s="331" t="s">
        <v>277</v>
      </c>
      <c r="D23" s="332"/>
      <c r="E23" s="328"/>
    </row>
    <row r="24" spans="1:5" ht="17.100000000000001" customHeight="1">
      <c r="A24" s="327">
        <v>11</v>
      </c>
      <c r="B24" s="419" t="s">
        <v>278</v>
      </c>
      <c r="C24" s="331" t="s">
        <v>270</v>
      </c>
      <c r="D24" s="332"/>
      <c r="E24" s="328"/>
    </row>
    <row r="25" spans="1:5" ht="17.100000000000001" customHeight="1">
      <c r="A25" s="327">
        <v>12</v>
      </c>
      <c r="B25" s="418"/>
      <c r="C25" s="331" t="s">
        <v>279</v>
      </c>
      <c r="D25" s="332"/>
      <c r="E25" s="328"/>
    </row>
    <row r="26" spans="1:5" ht="17.100000000000001" customHeight="1">
      <c r="A26" s="327">
        <v>13</v>
      </c>
      <c r="B26" s="418"/>
      <c r="C26" s="331" t="s">
        <v>280</v>
      </c>
      <c r="D26" s="332"/>
      <c r="E26" s="328"/>
    </row>
    <row r="27" spans="1:5" ht="17.100000000000001" customHeight="1">
      <c r="A27" s="327">
        <v>14</v>
      </c>
      <c r="B27" s="418"/>
      <c r="C27" s="331" t="s">
        <v>281</v>
      </c>
      <c r="D27" s="332"/>
      <c r="E27" s="328"/>
    </row>
    <row r="28" spans="1:5" ht="17.100000000000001" customHeight="1">
      <c r="A28" s="327">
        <v>15</v>
      </c>
      <c r="B28" s="418"/>
      <c r="C28" s="331" t="s">
        <v>282</v>
      </c>
      <c r="D28" s="332"/>
      <c r="E28" s="328"/>
    </row>
    <row r="29" spans="1:5" ht="17.100000000000001" customHeight="1">
      <c r="A29" s="327">
        <v>16</v>
      </c>
      <c r="B29" s="418"/>
      <c r="C29" s="331" t="s">
        <v>373</v>
      </c>
      <c r="D29" s="332"/>
      <c r="E29" s="328"/>
    </row>
    <row r="30" spans="1:5" ht="17.100000000000001" customHeight="1">
      <c r="A30" s="327">
        <v>17</v>
      </c>
      <c r="B30" s="418"/>
      <c r="C30" s="331" t="s">
        <v>283</v>
      </c>
      <c r="D30" s="332"/>
      <c r="E30" s="328"/>
    </row>
    <row r="31" spans="1:5" ht="17.100000000000001" customHeight="1">
      <c r="A31" s="327">
        <v>18</v>
      </c>
      <c r="B31" s="418"/>
      <c r="C31" s="331" t="s">
        <v>284</v>
      </c>
      <c r="D31" s="332"/>
      <c r="E31" s="328"/>
    </row>
    <row r="32" spans="1:5" ht="17.100000000000001" customHeight="1">
      <c r="A32" s="327">
        <v>19</v>
      </c>
      <c r="B32" s="418"/>
      <c r="C32" s="331" t="s">
        <v>285</v>
      </c>
      <c r="D32" s="332"/>
      <c r="E32" s="328"/>
    </row>
    <row r="33" spans="1:5" ht="17.100000000000001" customHeight="1">
      <c r="A33" s="327">
        <v>20</v>
      </c>
      <c r="B33" s="418" t="s">
        <v>259</v>
      </c>
      <c r="C33" s="331" t="s">
        <v>286</v>
      </c>
      <c r="D33" s="332"/>
      <c r="E33" s="328"/>
    </row>
    <row r="34" spans="1:5" ht="17.100000000000001" customHeight="1">
      <c r="A34" s="327">
        <v>21</v>
      </c>
      <c r="B34" s="418"/>
      <c r="C34" s="331" t="s">
        <v>287</v>
      </c>
      <c r="D34" s="332"/>
      <c r="E34" s="328"/>
    </row>
    <row r="35" spans="1:5" ht="17.100000000000001" customHeight="1">
      <c r="A35" s="327">
        <v>22</v>
      </c>
      <c r="B35" s="418"/>
      <c r="C35" s="331" t="s">
        <v>288</v>
      </c>
      <c r="D35" s="332"/>
      <c r="E35" s="328"/>
    </row>
    <row r="36" spans="1:5" ht="17.100000000000001" customHeight="1">
      <c r="A36" s="327">
        <v>23</v>
      </c>
      <c r="B36" s="418"/>
      <c r="C36" s="331" t="s">
        <v>289</v>
      </c>
      <c r="D36" s="332"/>
      <c r="E36" s="328"/>
    </row>
    <row r="37" spans="1:5" ht="17.100000000000001" customHeight="1">
      <c r="A37" s="327">
        <v>24</v>
      </c>
      <c r="B37" s="418"/>
      <c r="C37" s="331" t="s">
        <v>290</v>
      </c>
      <c r="D37" s="332"/>
      <c r="E37" s="328"/>
    </row>
    <row r="38" spans="1:5" ht="17.100000000000001" customHeight="1">
      <c r="A38" s="327">
        <v>25</v>
      </c>
      <c r="B38" s="418"/>
      <c r="C38" s="331" t="s">
        <v>291</v>
      </c>
      <c r="D38" s="332"/>
      <c r="E38" s="328"/>
    </row>
    <row r="39" spans="1:5" ht="17.100000000000001" customHeight="1">
      <c r="A39" s="327">
        <v>26</v>
      </c>
      <c r="B39" s="418"/>
      <c r="C39" s="331" t="s">
        <v>375</v>
      </c>
      <c r="D39" s="332"/>
      <c r="E39" s="328"/>
    </row>
    <row r="40" spans="1:5" ht="17.100000000000001" customHeight="1">
      <c r="A40" s="327">
        <v>27</v>
      </c>
      <c r="B40" s="418"/>
      <c r="C40" s="331" t="s">
        <v>292</v>
      </c>
      <c r="D40" s="332"/>
      <c r="E40" s="328"/>
    </row>
    <row r="41" spans="1:5" ht="17.100000000000001" customHeight="1">
      <c r="A41" s="327">
        <v>28</v>
      </c>
      <c r="B41" s="418"/>
      <c r="C41" s="331" t="s">
        <v>293</v>
      </c>
      <c r="D41" s="332"/>
      <c r="E41" s="328"/>
    </row>
    <row r="42" spans="1:5" ht="17.100000000000001" customHeight="1">
      <c r="A42" s="327">
        <v>29</v>
      </c>
      <c r="B42" s="418" t="s">
        <v>260</v>
      </c>
      <c r="C42" s="331" t="s">
        <v>294</v>
      </c>
      <c r="D42" s="332"/>
      <c r="E42" s="328"/>
    </row>
    <row r="43" spans="1:5" ht="17.100000000000001" customHeight="1">
      <c r="A43" s="327">
        <v>30</v>
      </c>
      <c r="B43" s="418"/>
      <c r="C43" s="331" t="s">
        <v>376</v>
      </c>
      <c r="D43" s="332"/>
      <c r="E43" s="328"/>
    </row>
    <row r="44" spans="1:5" ht="17.100000000000001" customHeight="1" thickBot="1">
      <c r="A44" s="329">
        <v>31</v>
      </c>
      <c r="B44" s="420"/>
      <c r="C44" s="333" t="s">
        <v>261</v>
      </c>
      <c r="D44" s="334"/>
      <c r="E44" s="330"/>
    </row>
    <row r="45" spans="1:5" ht="20.100000000000001" customHeight="1">
      <c r="A45" s="421" t="s">
        <v>295</v>
      </c>
      <c r="B45" s="422"/>
      <c r="C45" s="423"/>
      <c r="D45" s="405"/>
      <c r="E45" s="335"/>
    </row>
    <row r="46" spans="1:5" ht="17.100000000000001" customHeight="1">
      <c r="A46" s="424" t="s">
        <v>296</v>
      </c>
      <c r="B46" s="425"/>
      <c r="C46" s="425"/>
      <c r="D46" s="425"/>
      <c r="E46" s="426"/>
    </row>
    <row r="47" spans="1:5" ht="17.100000000000001" customHeight="1" thickBot="1">
      <c r="A47" s="408" t="s">
        <v>297</v>
      </c>
      <c r="B47" s="409"/>
      <c r="C47" s="409"/>
      <c r="D47" s="409"/>
      <c r="E47" s="410"/>
    </row>
    <row r="48" spans="1:5">
      <c r="A48" s="323"/>
      <c r="B48" s="323"/>
      <c r="C48" s="323"/>
      <c r="D48" s="323"/>
      <c r="E48" s="323"/>
    </row>
    <row r="49" spans="1:5">
      <c r="A49" s="323"/>
      <c r="B49" s="323"/>
      <c r="C49" s="323"/>
      <c r="D49" s="323"/>
      <c r="E49" s="323"/>
    </row>
  </sheetData>
  <mergeCells count="18">
    <mergeCell ref="B8:C8"/>
    <mergeCell ref="A1:B1"/>
    <mergeCell ref="A2:E2"/>
    <mergeCell ref="A6:C6"/>
    <mergeCell ref="B7:C7"/>
    <mergeCell ref="A4:E4"/>
    <mergeCell ref="A47:E47"/>
    <mergeCell ref="B9:C9"/>
    <mergeCell ref="B10:C10"/>
    <mergeCell ref="B11:C11"/>
    <mergeCell ref="B12:C12"/>
    <mergeCell ref="A13:C13"/>
    <mergeCell ref="B14:B23"/>
    <mergeCell ref="B24:B32"/>
    <mergeCell ref="B33:B41"/>
    <mergeCell ref="B42:B44"/>
    <mergeCell ref="A45:C45"/>
    <mergeCell ref="A46:E46"/>
  </mergeCells>
  <phoneticPr fontId="2"/>
  <printOptions horizontalCentered="1" verticalCentered="1"/>
  <pageMargins left="0.51181102362204722" right="0.31496062992125984"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O15"/>
  <sheetViews>
    <sheetView view="pageBreakPreview" zoomScale="60" zoomScaleNormal="100" workbookViewId="0">
      <selection sqref="A1:B1"/>
    </sheetView>
  </sheetViews>
  <sheetFormatPr defaultColWidth="9" defaultRowHeight="22.5" customHeight="1"/>
  <cols>
    <col min="1" max="1" width="4.59765625" style="2" customWidth="1"/>
    <col min="2" max="2" width="14" style="4" customWidth="1"/>
    <col min="3" max="12" width="9" style="4" hidden="1" customWidth="1"/>
    <col min="13" max="15" width="9" style="16"/>
    <col min="16" max="16384" width="9" style="4"/>
  </cols>
  <sheetData>
    <row r="1" spans="1:15" ht="22.5" customHeight="1">
      <c r="A1" s="475" t="s">
        <v>19</v>
      </c>
      <c r="B1" s="475"/>
      <c r="E1" s="14" t="s">
        <v>20</v>
      </c>
      <c r="F1" s="14" t="s">
        <v>20</v>
      </c>
      <c r="G1" s="14" t="s">
        <v>21</v>
      </c>
      <c r="H1" s="14" t="s">
        <v>21</v>
      </c>
      <c r="I1" s="14" t="s">
        <v>22</v>
      </c>
      <c r="J1" s="14" t="s">
        <v>22</v>
      </c>
      <c r="K1" s="14" t="s">
        <v>23</v>
      </c>
      <c r="L1" s="14" t="s">
        <v>23</v>
      </c>
      <c r="M1" s="28" t="s">
        <v>14</v>
      </c>
      <c r="N1" s="28" t="s">
        <v>14</v>
      </c>
    </row>
    <row r="2" spans="1:15" ht="22.5" customHeight="1">
      <c r="A2" s="13">
        <v>0</v>
      </c>
      <c r="B2" s="17" t="s">
        <v>11</v>
      </c>
      <c r="D2" s="4" t="str">
        <f>IF(C2=1,"会議費",IF(C2=2,"行事費",IF(C2=3,"旅費交通費",IF(C2=4,"通信費",IF(C2=5,"飲食費",IF(C2=6,"本部助成金",IF(C2=7,"教区助成金",IF(C2=8,"会費収入"," "))))))))</f>
        <v xml:space="preserve"> </v>
      </c>
      <c r="E2" s="14" t="s">
        <v>24</v>
      </c>
      <c r="F2" s="14" t="s">
        <v>25</v>
      </c>
      <c r="G2" s="14" t="s">
        <v>24</v>
      </c>
      <c r="H2" s="14" t="s">
        <v>25</v>
      </c>
      <c r="I2" s="14" t="s">
        <v>24</v>
      </c>
      <c r="J2" s="14" t="s">
        <v>25</v>
      </c>
      <c r="K2" s="14" t="s">
        <v>24</v>
      </c>
      <c r="L2" s="14" t="s">
        <v>25</v>
      </c>
      <c r="M2" s="28" t="s">
        <v>24</v>
      </c>
      <c r="N2" s="28" t="s">
        <v>25</v>
      </c>
    </row>
    <row r="3" spans="1:15" ht="22.5" customHeight="1">
      <c r="A3" s="13">
        <v>1</v>
      </c>
      <c r="B3" s="14" t="s">
        <v>4</v>
      </c>
      <c r="C3" s="14"/>
      <c r="D3" s="18"/>
      <c r="E3" s="14">
        <f>SUMIF(⑨出納帳!$D$4:'⑨出納帳'!$D$46,1,⑨出納帳!$H$4:'⑨出納帳'!$H$46)</f>
        <v>0</v>
      </c>
      <c r="F3" s="14">
        <f>SUMIF(⑨出納帳!$D$4:'⑨出納帳'!$D$46,1,⑨出納帳!$I$4:'⑨出納帳'!$I$46)</f>
        <v>0</v>
      </c>
      <c r="G3" s="14">
        <f>SUMIF(⑨出納帳!$D$53:'⑨出納帳'!$D$94,1,⑨出納帳!$H$53:'⑨出納帳'!$H$94)</f>
        <v>0</v>
      </c>
      <c r="H3" s="14">
        <f>SUMIF(⑨出納帳!$D$53:'⑨出納帳'!$D$94,1,⑨出納帳!$I$53:'⑨出納帳'!$I$94)</f>
        <v>0</v>
      </c>
      <c r="I3" s="14">
        <f>SUMIF(⑨出納帳!$D$101:'⑨出納帳'!$D$147,1,⑨出納帳!$H$101:'⑨出納帳'!$H$147)</f>
        <v>0</v>
      </c>
      <c r="J3" s="14">
        <f>SUMIF(⑨出納帳!$D$101:'⑨出納帳'!$D$147,1,⑨出納帳!$I$101:'⑨出納帳'!$I$147)</f>
        <v>0</v>
      </c>
      <c r="K3" s="14">
        <f>SUMIF(⑨出納帳!$D$154:'⑨出納帳'!$D$203,1,⑨出納帳!$H$154:'⑨出納帳'!$H$203)</f>
        <v>0</v>
      </c>
      <c r="L3" s="14">
        <f>SUMIF(⑨出納帳!$D$154:'⑨出納帳'!$D$203,1,⑨出納帳!$I$154:'⑨出納帳'!$I$203)</f>
        <v>0</v>
      </c>
      <c r="M3" s="15">
        <f>E3+G3+I3+K3</f>
        <v>0</v>
      </c>
      <c r="N3" s="15">
        <f>F3+H3+J3+L3</f>
        <v>0</v>
      </c>
    </row>
    <row r="4" spans="1:15" ht="22.5" customHeight="1">
      <c r="A4" s="13">
        <v>2</v>
      </c>
      <c r="B4" s="14" t="s">
        <v>5</v>
      </c>
      <c r="C4" s="14"/>
      <c r="D4" s="18"/>
      <c r="E4" s="14">
        <f>SUMIF(⑨出納帳!$D$4:'⑨出納帳'!$D$46,2,⑨出納帳!$H$4:'⑨出納帳'!$H$46)</f>
        <v>0</v>
      </c>
      <c r="F4" s="14">
        <f>SUMIF(⑨出納帳!$D$4:'⑨出納帳'!$D$46,2,⑨出納帳!$I$4:'⑨出納帳'!$I$46)</f>
        <v>0</v>
      </c>
      <c r="G4" s="14">
        <f>SUMIF(⑨出納帳!$D$53:'⑨出納帳'!$D$94,2,⑨出納帳!$H$53:'⑨出納帳'!$H$94)</f>
        <v>0</v>
      </c>
      <c r="H4" s="14">
        <f>SUMIF(⑨出納帳!$D$53:'⑨出納帳'!$D$94,2,⑨出納帳!$I$53:'⑨出納帳'!$I$94)</f>
        <v>0</v>
      </c>
      <c r="I4" s="14">
        <f>SUMIF(⑨出納帳!$D$101:'⑨出納帳'!$D$147,2,⑨出納帳!$H$101:'⑨出納帳'!$H$147)</f>
        <v>0</v>
      </c>
      <c r="J4" s="14">
        <f>SUMIF(⑨出納帳!$D$101:'⑨出納帳'!$D$147,2,⑨出納帳!$I$101:'⑨出納帳'!$I$147)</f>
        <v>0</v>
      </c>
      <c r="K4" s="14">
        <f>SUMIF(⑨出納帳!$D$154:'⑨出納帳'!$D$203,2,⑨出納帳!$H$154:'⑨出納帳'!$H$203)</f>
        <v>0</v>
      </c>
      <c r="L4" s="14">
        <f>SUMIF(⑨出納帳!$D$154:'⑨出納帳'!$D$203,2,⑨出納帳!$I$154:'⑨出納帳'!$I$203)</f>
        <v>0</v>
      </c>
      <c r="M4" s="15">
        <f t="shared" ref="M4:M12" si="0">E4+G4+I4+K4</f>
        <v>0</v>
      </c>
      <c r="N4" s="15">
        <f t="shared" ref="N4:N12" si="1">F4+H4+J4+L4</f>
        <v>0</v>
      </c>
    </row>
    <row r="5" spans="1:15" ht="22.5" customHeight="1">
      <c r="A5" s="13">
        <v>3</v>
      </c>
      <c r="B5" s="14" t="s">
        <v>6</v>
      </c>
      <c r="C5" s="14"/>
      <c r="D5" s="18"/>
      <c r="E5" s="14">
        <f>SUMIF(⑨出納帳!$D$4:'⑨出納帳'!$D$46,3,⑨出納帳!$H$4:'⑨出納帳'!$H$46)</f>
        <v>0</v>
      </c>
      <c r="F5" s="14">
        <f>SUMIF(⑨出納帳!$D$4:'⑨出納帳'!$D$46,3,⑨出納帳!$I$4:'⑨出納帳'!$I$46)</f>
        <v>0</v>
      </c>
      <c r="G5" s="14">
        <f>SUMIF(⑨出納帳!$D$53:'⑨出納帳'!$D$94,3,⑨出納帳!$H$53:'⑨出納帳'!$H$94)</f>
        <v>0</v>
      </c>
      <c r="H5" s="14">
        <f>SUMIF(⑨出納帳!$D$53:'⑨出納帳'!$D$94,3,⑨出納帳!$I$53:'⑨出納帳'!$I$94)</f>
        <v>0</v>
      </c>
      <c r="I5" s="14">
        <f>SUMIF(⑨出納帳!$D$101:'⑨出納帳'!$D$147,3,⑨出納帳!$H$101:'⑨出納帳'!$H$147)</f>
        <v>0</v>
      </c>
      <c r="J5" s="14">
        <f>SUMIF(⑨出納帳!$D$101:'⑨出納帳'!$D$147,3,⑨出納帳!$I$101:'⑨出納帳'!$I$147)</f>
        <v>0</v>
      </c>
      <c r="K5" s="14">
        <f>SUMIF(⑨出納帳!$D$154:'⑨出納帳'!$D$203,3,⑨出納帳!$H$154:'⑨出納帳'!$H$203)</f>
        <v>0</v>
      </c>
      <c r="L5" s="14">
        <f>SUMIF(⑨出納帳!$D$154:'⑨出納帳'!$D$203,3,⑨出納帳!$I$154:'⑨出納帳'!$I$203)</f>
        <v>0</v>
      </c>
      <c r="M5" s="15">
        <f t="shared" si="0"/>
        <v>0</v>
      </c>
      <c r="N5" s="15">
        <f t="shared" si="1"/>
        <v>0</v>
      </c>
    </row>
    <row r="6" spans="1:15" ht="22.5" customHeight="1">
      <c r="A6" s="13">
        <v>4</v>
      </c>
      <c r="B6" s="14" t="s">
        <v>7</v>
      </c>
      <c r="C6" s="14"/>
      <c r="D6" s="18"/>
      <c r="E6" s="14">
        <f>SUMIF(⑨出納帳!$D$4:'⑨出納帳'!$D$46,4,⑨出納帳!$H$4:'⑨出納帳'!$H$46)</f>
        <v>0</v>
      </c>
      <c r="F6" s="14">
        <f>SUMIF(⑨出納帳!$D$4:'⑨出納帳'!$D$46,4,⑨出納帳!$I$4:'⑨出納帳'!$I$46)</f>
        <v>0</v>
      </c>
      <c r="G6" s="14">
        <f>SUMIF(⑨出納帳!$D$53:'⑨出納帳'!$D$94,4,⑨出納帳!$H$53:'⑨出納帳'!$H$94)</f>
        <v>0</v>
      </c>
      <c r="H6" s="14">
        <f>SUMIF(⑨出納帳!$D$53:'⑨出納帳'!$D$94,4,⑨出納帳!$I$53:'⑨出納帳'!$I$94)</f>
        <v>0</v>
      </c>
      <c r="I6" s="14">
        <f>SUMIF(⑨出納帳!$D$101:'⑨出納帳'!$D$147,4,⑨出納帳!$H$101:'⑨出納帳'!$H$147)</f>
        <v>0</v>
      </c>
      <c r="J6" s="14">
        <f>SUMIF(⑨出納帳!$D$101:'⑨出納帳'!$D$147,4,⑨出納帳!$I$101:'⑨出納帳'!$I$147)</f>
        <v>0</v>
      </c>
      <c r="K6" s="14">
        <f>SUMIF(⑨出納帳!$D$154:'⑨出納帳'!$D$203,4,⑨出納帳!$H$154:'⑨出納帳'!$H$203)</f>
        <v>0</v>
      </c>
      <c r="L6" s="14">
        <f>SUMIF(⑨出納帳!$D$154:'⑨出納帳'!$D$203,4,⑨出納帳!$I$154:'⑨出納帳'!$I$203)</f>
        <v>0</v>
      </c>
      <c r="M6" s="15">
        <f t="shared" si="0"/>
        <v>0</v>
      </c>
      <c r="N6" s="15">
        <f t="shared" si="1"/>
        <v>0</v>
      </c>
    </row>
    <row r="7" spans="1:15" ht="22.5" customHeight="1">
      <c r="A7" s="13">
        <v>5</v>
      </c>
      <c r="B7" s="14" t="s">
        <v>54</v>
      </c>
      <c r="C7" s="14"/>
      <c r="D7" s="18"/>
      <c r="E7" s="14">
        <f>SUMIF(⑨出納帳!$D$4:'⑨出納帳'!$D$46,5,⑨出納帳!$H$4:'⑨出納帳'!$H$46)</f>
        <v>0</v>
      </c>
      <c r="F7" s="14">
        <f>SUMIF(⑨出納帳!$D$4:'⑨出納帳'!$D$46,5,⑨出納帳!$I$4:'⑨出納帳'!$I$46)</f>
        <v>0</v>
      </c>
      <c r="G7" s="14">
        <f>SUMIF(⑨出納帳!$D$53:'⑨出納帳'!$D$94,5,⑨出納帳!$H$53:'⑨出納帳'!$H$94)</f>
        <v>0</v>
      </c>
      <c r="H7" s="14">
        <f>SUMIF(⑨出納帳!$D$53:'⑨出納帳'!$D$94,5,⑨出納帳!$I$53:'⑨出納帳'!$I$94)</f>
        <v>0</v>
      </c>
      <c r="I7" s="14">
        <f>SUMIF(⑨出納帳!$D$101:'⑨出納帳'!$D$147,5,⑨出納帳!$H$101:'⑨出納帳'!$H$147)</f>
        <v>0</v>
      </c>
      <c r="J7" s="14">
        <f>SUMIF(⑨出納帳!$D$101:'⑨出納帳'!$D$147,5,⑨出納帳!$I$101:'⑨出納帳'!$I$147)</f>
        <v>0</v>
      </c>
      <c r="K7" s="14">
        <f>SUMIF(⑨出納帳!$D$154:'⑨出納帳'!$D$203,5,⑨出納帳!$H$154:'⑨出納帳'!$H$203)</f>
        <v>0</v>
      </c>
      <c r="L7" s="14">
        <f>SUMIF(⑨出納帳!$D$154:'⑨出納帳'!$D$203,5,⑨出納帳!$I$154:'⑨出納帳'!$I$203)</f>
        <v>0</v>
      </c>
      <c r="M7" s="15">
        <f t="shared" si="0"/>
        <v>0</v>
      </c>
      <c r="N7" s="15">
        <f t="shared" si="1"/>
        <v>0</v>
      </c>
    </row>
    <row r="8" spans="1:15" ht="22.5" customHeight="1">
      <c r="A8" s="13">
        <v>6</v>
      </c>
      <c r="B8" s="14" t="s">
        <v>8</v>
      </c>
      <c r="C8" s="14"/>
      <c r="D8" s="18"/>
      <c r="E8" s="14">
        <f>SUMIF(⑨出納帳!$D$4:'⑨出納帳'!$D$46,6,⑨出納帳!$H$4:'⑨出納帳'!$H$46)</f>
        <v>0</v>
      </c>
      <c r="F8" s="14">
        <f>SUMIF(⑨出納帳!$D$4:'⑨出納帳'!$D$46,6,⑨出納帳!$I$4:'⑨出納帳'!$I$46)</f>
        <v>0</v>
      </c>
      <c r="G8" s="14">
        <f>SUMIF(⑨出納帳!$D$53:'⑨出納帳'!$D$94,6,⑨出納帳!$H$53:'⑨出納帳'!$H$94)</f>
        <v>0</v>
      </c>
      <c r="H8" s="14">
        <f>SUMIF(⑨出納帳!$D$53:'⑨出納帳'!$D$94,6,⑨出納帳!$I$53:'⑨出納帳'!$I$94)</f>
        <v>0</v>
      </c>
      <c r="I8" s="14">
        <f>SUMIF(⑨出納帳!$D$101:'⑨出納帳'!$D$147,6,⑨出納帳!$H$101:'⑨出納帳'!$H$147)</f>
        <v>0</v>
      </c>
      <c r="J8" s="14">
        <f>SUMIF(⑨出納帳!$D$101:'⑨出納帳'!$D$147,6,⑨出納帳!$I$101:'⑨出納帳'!$I$147)</f>
        <v>0</v>
      </c>
      <c r="K8" s="14">
        <f>SUMIF(⑨出納帳!$D$154:'⑨出納帳'!$D$203,6,⑨出納帳!$H$154:'⑨出納帳'!$H$203)</f>
        <v>0</v>
      </c>
      <c r="L8" s="14">
        <f>SUMIF(⑨出納帳!$D$154:'⑨出納帳'!$D$203,6,⑨出納帳!$I$154:'⑨出納帳'!$I$203)</f>
        <v>0</v>
      </c>
      <c r="M8" s="15">
        <f t="shared" si="0"/>
        <v>0</v>
      </c>
      <c r="N8" s="15">
        <f t="shared" si="1"/>
        <v>0</v>
      </c>
    </row>
    <row r="9" spans="1:15" ht="22.5" customHeight="1">
      <c r="A9" s="13">
        <v>7</v>
      </c>
      <c r="B9" s="14" t="s">
        <v>9</v>
      </c>
      <c r="C9" s="14"/>
      <c r="D9" s="18"/>
      <c r="E9" s="14">
        <f>SUMIF(⑨出納帳!$D$4:'⑨出納帳'!$D$46,7,⑨出納帳!$H$4:'⑨出納帳'!$H$46)</f>
        <v>0</v>
      </c>
      <c r="F9" s="14">
        <f>SUMIF(⑨出納帳!$D$4:'⑨出納帳'!$D$46,7,⑨出納帳!$I$4:'⑨出納帳'!$I$46)</f>
        <v>0</v>
      </c>
      <c r="G9" s="14">
        <f>SUMIF(⑨出納帳!$D$53:'⑨出納帳'!$D$94,7,⑨出納帳!$H$53:'⑨出納帳'!$H$94)</f>
        <v>0</v>
      </c>
      <c r="H9" s="14">
        <f>SUMIF(⑨出納帳!$D$53:'⑨出納帳'!$D$94,7,⑨出納帳!$I$53:'⑨出納帳'!$I$94)</f>
        <v>0</v>
      </c>
      <c r="I9" s="14">
        <f>SUMIF(⑨出納帳!$D$101:'⑨出納帳'!$D$147,7,⑨出納帳!$H$101:'⑨出納帳'!$H$147)</f>
        <v>0</v>
      </c>
      <c r="J9" s="14">
        <f>SUMIF(⑨出納帳!$D$101:'⑨出納帳'!$D$147,7,⑨出納帳!$I$101:'⑨出納帳'!$I$147)</f>
        <v>0</v>
      </c>
      <c r="K9" s="14">
        <f>SUMIF(⑨出納帳!$D$154:'⑨出納帳'!$D$203,7,⑨出納帳!$H$154:'⑨出納帳'!$H$203)</f>
        <v>0</v>
      </c>
      <c r="L9" s="14">
        <f>SUMIF(⑨出納帳!$D$154:'⑨出納帳'!$D$203,7,⑨出納帳!$I$154:'⑨出納帳'!$I$203)</f>
        <v>0</v>
      </c>
      <c r="M9" s="15">
        <f t="shared" si="0"/>
        <v>0</v>
      </c>
      <c r="N9" s="15">
        <f t="shared" si="1"/>
        <v>0</v>
      </c>
    </row>
    <row r="10" spans="1:15" ht="22.5" customHeight="1">
      <c r="A10" s="13">
        <v>8</v>
      </c>
      <c r="B10" s="14" t="s">
        <v>64</v>
      </c>
      <c r="C10" s="14"/>
      <c r="D10" s="18"/>
      <c r="E10" s="14">
        <f>SUMIF(⑨出納帳!$D$4:'⑨出納帳'!$D$46,8,⑨出納帳!$H$4:'⑨出納帳'!$H$46)</f>
        <v>0</v>
      </c>
      <c r="F10" s="14">
        <f>SUMIF(⑨出納帳!$D$4:'⑨出納帳'!$D$46,8,⑨出納帳!$I$4:'⑨出納帳'!$I$46)</f>
        <v>0</v>
      </c>
      <c r="G10" s="14">
        <f>SUMIF(⑨出納帳!$D$53:'⑨出納帳'!$D$94,8,⑨出納帳!$H$53:'⑨出納帳'!$H$94)</f>
        <v>0</v>
      </c>
      <c r="H10" s="14">
        <f>SUMIF(⑨出納帳!$D$53:'⑨出納帳'!$D$94,8,⑨出納帳!$I$53:'⑨出納帳'!$I$94)</f>
        <v>0</v>
      </c>
      <c r="I10" s="14">
        <f>SUMIF(⑨出納帳!$D$101:'⑨出納帳'!$D$147,8,⑨出納帳!$H$101:'⑨出納帳'!$H$147)</f>
        <v>0</v>
      </c>
      <c r="J10" s="14">
        <f>SUMIF(⑨出納帳!$D$101:'⑨出納帳'!$D$147,8,⑨出納帳!$I$101:'⑨出納帳'!$I$147)</f>
        <v>0</v>
      </c>
      <c r="K10" s="14">
        <f>SUMIF(⑨出納帳!$D$154:'⑨出納帳'!$D$203,8,⑨出納帳!$H$154:'⑨出納帳'!$H$203)</f>
        <v>0</v>
      </c>
      <c r="L10" s="14">
        <f>SUMIF(⑨出納帳!$D$154:'⑨出納帳'!$D$203,8,⑨出納帳!$I$154:'⑨出納帳'!$I$203)</f>
        <v>0</v>
      </c>
      <c r="M10" s="15">
        <f t="shared" si="0"/>
        <v>0</v>
      </c>
      <c r="N10" s="15">
        <f t="shared" si="1"/>
        <v>0</v>
      </c>
    </row>
    <row r="11" spans="1:15" ht="22.5" customHeight="1">
      <c r="A11" s="13">
        <v>9</v>
      </c>
      <c r="B11" s="14" t="s">
        <v>10</v>
      </c>
      <c r="C11" s="14"/>
      <c r="D11" s="18"/>
      <c r="E11" s="14">
        <f>SUMIF(⑨出納帳!$D$4:'⑨出納帳'!$D$46,9,⑨出納帳!$H$4:'⑨出納帳'!$H$46)</f>
        <v>0</v>
      </c>
      <c r="F11" s="14">
        <f>SUMIF(⑨出納帳!$D$4:'⑨出納帳'!$D$46,9,⑨出納帳!$I$4:'⑨出納帳'!$I$46)</f>
        <v>0</v>
      </c>
      <c r="G11" s="14">
        <f>SUMIF(⑨出納帳!$D$53:'⑨出納帳'!$D$94,9,⑨出納帳!$H$53:'⑨出納帳'!$H$94)</f>
        <v>0</v>
      </c>
      <c r="H11" s="14">
        <f>SUMIF(⑨出納帳!$D$53:'⑨出納帳'!$D$94,9,⑨出納帳!$I$53:'⑨出納帳'!$I$94)</f>
        <v>0</v>
      </c>
      <c r="I11" s="14">
        <f>SUMIF(⑨出納帳!$D$101:'⑨出納帳'!$D$147,9,⑨出納帳!$H$101:'⑨出納帳'!$H$147)</f>
        <v>0</v>
      </c>
      <c r="J11" s="14">
        <f>SUMIF(⑨出納帳!$D$101:'⑨出納帳'!$D$147,9,⑨出納帳!$I$101:'⑨出納帳'!$I$147)</f>
        <v>0</v>
      </c>
      <c r="K11" s="14">
        <f>SUMIF(⑨出納帳!$D$154:'⑨出納帳'!$D$203,9,⑨出納帳!$H$154:'⑨出納帳'!$H$203)</f>
        <v>0</v>
      </c>
      <c r="L11" s="14">
        <f>SUMIF(⑨出納帳!$D$154:'⑨出納帳'!$D$203,9,⑨出納帳!$I$154:'⑨出納帳'!$I$203)</f>
        <v>0</v>
      </c>
      <c r="M11" s="15">
        <f t="shared" si="0"/>
        <v>0</v>
      </c>
      <c r="N11" s="15">
        <f t="shared" si="1"/>
        <v>0</v>
      </c>
    </row>
    <row r="12" spans="1:15" ht="22.5" customHeight="1" thickBot="1">
      <c r="A12" s="13">
        <v>10</v>
      </c>
      <c r="B12" s="14" t="s">
        <v>61</v>
      </c>
      <c r="C12" s="14"/>
      <c r="D12" s="18"/>
      <c r="E12" s="14">
        <f>SUMIF(⑨出納帳!$D$4:'⑨出納帳'!$D$46,10,⑨出納帳!$H$4:'⑨出納帳'!$H$46)</f>
        <v>0</v>
      </c>
      <c r="F12" s="14">
        <f>SUMIF(⑨出納帳!$D$4:'⑨出納帳'!$D$46,10,⑨出納帳!$I$4:'⑨出納帳'!$I$46)</f>
        <v>0</v>
      </c>
      <c r="G12" s="14">
        <f>SUMIF(⑨出納帳!$D$53:'⑨出納帳'!$D$94,10,⑨出納帳!$H$53:'⑨出納帳'!$H$94)</f>
        <v>0</v>
      </c>
      <c r="H12" s="14">
        <f>SUMIF(⑨出納帳!$D$53:'⑨出納帳'!$D$94,10,⑨出納帳!$I$53:'⑨出納帳'!$I$94)</f>
        <v>0</v>
      </c>
      <c r="I12" s="14">
        <f>SUMIF(⑨出納帳!$D$101:'⑨出納帳'!$D$147,10,⑨出納帳!$H$101:'⑨出納帳'!$H$147)</f>
        <v>0</v>
      </c>
      <c r="J12" s="14">
        <f>SUMIF(⑨出納帳!$D$101:'⑨出納帳'!$D$147,10,⑨出納帳!$I$101:'⑨出納帳'!$I$147)</f>
        <v>0</v>
      </c>
      <c r="K12" s="14">
        <f>SUMIF(⑨出納帳!$D$154:'⑨出納帳'!$D$203,10,⑨出納帳!$H$154:'⑨出納帳'!$H$203)</f>
        <v>0</v>
      </c>
      <c r="L12" s="14">
        <f>SUMIF(⑨出納帳!$D$154:'⑨出納帳'!$D$203,10,⑨出納帳!$I$154:'⑨出納帳'!$I$203)</f>
        <v>0</v>
      </c>
      <c r="M12" s="15">
        <f t="shared" si="0"/>
        <v>0</v>
      </c>
      <c r="N12" s="15">
        <f t="shared" si="1"/>
        <v>0</v>
      </c>
    </row>
    <row r="13" spans="1:15" ht="22.5" customHeight="1" thickBot="1">
      <c r="B13" s="19" t="s">
        <v>12</v>
      </c>
      <c r="C13" s="20"/>
      <c r="D13" s="20"/>
      <c r="E13" s="20"/>
      <c r="F13" s="20"/>
      <c r="G13" s="20"/>
      <c r="H13" s="20"/>
      <c r="I13" s="20"/>
      <c r="J13" s="20"/>
      <c r="K13" s="20"/>
      <c r="L13" s="20"/>
      <c r="M13" s="21">
        <f>+⑨出納帳!H4</f>
        <v>0</v>
      </c>
      <c r="N13" s="22">
        <f>+⑨出納帳!I4</f>
        <v>0</v>
      </c>
    </row>
    <row r="14" spans="1:15" ht="22.5" customHeight="1" thickBot="1">
      <c r="B14" s="23" t="s">
        <v>26</v>
      </c>
      <c r="C14" s="24"/>
      <c r="D14" s="24"/>
      <c r="E14" s="24"/>
      <c r="F14" s="24"/>
      <c r="G14" s="24"/>
      <c r="H14" s="24"/>
      <c r="I14" s="24"/>
      <c r="J14" s="24"/>
      <c r="K14" s="24"/>
      <c r="L14" s="24"/>
      <c r="M14" s="25">
        <f>SUM(M3:M13)</f>
        <v>0</v>
      </c>
      <c r="N14" s="26">
        <f>SUM(N3:N12)</f>
        <v>0</v>
      </c>
    </row>
    <row r="15" spans="1:15" ht="22.5" customHeight="1" thickBot="1">
      <c r="B15" s="19" t="s">
        <v>27</v>
      </c>
      <c r="C15" s="20"/>
      <c r="D15" s="20"/>
      <c r="E15" s="20"/>
      <c r="F15" s="20"/>
      <c r="G15" s="20"/>
      <c r="H15" s="20"/>
      <c r="I15" s="20"/>
      <c r="J15" s="20"/>
      <c r="K15" s="20"/>
      <c r="L15" s="20"/>
      <c r="M15" s="21"/>
      <c r="N15" s="21"/>
      <c r="O15" s="27">
        <f>M14-N14</f>
        <v>0</v>
      </c>
    </row>
  </sheetData>
  <mergeCells count="1">
    <mergeCell ref="A1:B1"/>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5"/>
  <sheetViews>
    <sheetView view="pageBreakPreview" zoomScale="85" zoomScaleNormal="100" zoomScaleSheetLayoutView="85" workbookViewId="0">
      <selection sqref="A1:C1"/>
    </sheetView>
  </sheetViews>
  <sheetFormatPr defaultColWidth="9" defaultRowHeight="22.5" customHeight="1"/>
  <cols>
    <col min="1" max="1" width="4.59765625" style="2" customWidth="1"/>
    <col min="2" max="2" width="18" style="4" customWidth="1"/>
    <col min="3" max="3" width="63.59765625" style="4" customWidth="1"/>
    <col min="4" max="12" width="9" style="4" customWidth="1"/>
    <col min="13" max="15" width="9" style="16"/>
    <col min="16" max="16384" width="9" style="4"/>
  </cols>
  <sheetData>
    <row r="1" spans="1:14" ht="22.5" customHeight="1">
      <c r="A1" s="486" t="s">
        <v>346</v>
      </c>
      <c r="B1" s="486"/>
      <c r="C1" s="486"/>
      <c r="M1" s="124"/>
      <c r="N1" s="124"/>
    </row>
    <row r="2" spans="1:14" ht="22.5" customHeight="1">
      <c r="A2" s="485" t="s">
        <v>347</v>
      </c>
      <c r="B2" s="485"/>
      <c r="C2" s="485"/>
      <c r="M2" s="124"/>
      <c r="N2" s="124"/>
    </row>
    <row r="3" spans="1:14" ht="12.75">
      <c r="A3" s="484" t="s">
        <v>371</v>
      </c>
      <c r="B3" s="484"/>
      <c r="C3" s="484"/>
      <c r="M3" s="124"/>
      <c r="N3" s="124"/>
    </row>
    <row r="4" spans="1:14" ht="12.75">
      <c r="A4" s="484" t="s">
        <v>372</v>
      </c>
      <c r="B4" s="484"/>
      <c r="C4" s="484"/>
    </row>
    <row r="5" spans="1:14" ht="23.25" customHeight="1">
      <c r="A5" s="482">
        <v>1</v>
      </c>
      <c r="B5" s="483" t="s">
        <v>158</v>
      </c>
      <c r="C5" s="395" t="s">
        <v>348</v>
      </c>
    </row>
    <row r="6" spans="1:14" ht="23.25" customHeight="1">
      <c r="A6" s="482"/>
      <c r="B6" s="483"/>
      <c r="C6" s="396" t="s">
        <v>349</v>
      </c>
    </row>
    <row r="7" spans="1:14" ht="23.25" customHeight="1">
      <c r="A7" s="482">
        <v>2</v>
      </c>
      <c r="B7" s="483" t="s">
        <v>159</v>
      </c>
      <c r="C7" s="395" t="s">
        <v>350</v>
      </c>
    </row>
    <row r="8" spans="1:14" ht="23.25" customHeight="1">
      <c r="A8" s="482"/>
      <c r="B8" s="483"/>
      <c r="C8" s="397" t="s">
        <v>351</v>
      </c>
    </row>
    <row r="9" spans="1:14" ht="23.25" customHeight="1">
      <c r="A9" s="482"/>
      <c r="B9" s="483"/>
      <c r="C9" s="396" t="s">
        <v>352</v>
      </c>
    </row>
    <row r="10" spans="1:14" ht="23.25" customHeight="1">
      <c r="A10" s="482">
        <v>3</v>
      </c>
      <c r="B10" s="483" t="s">
        <v>160</v>
      </c>
      <c r="C10" s="398" t="s">
        <v>365</v>
      </c>
    </row>
    <row r="11" spans="1:14" ht="23.25" customHeight="1">
      <c r="A11" s="482"/>
      <c r="B11" s="483"/>
      <c r="C11" s="399" t="s">
        <v>366</v>
      </c>
    </row>
    <row r="12" spans="1:14" ht="23.25" customHeight="1">
      <c r="A12" s="482"/>
      <c r="B12" s="483"/>
      <c r="C12" s="399" t="s">
        <v>353</v>
      </c>
    </row>
    <row r="13" spans="1:14" ht="23.25" customHeight="1">
      <c r="A13" s="482"/>
      <c r="B13" s="483"/>
      <c r="C13" s="399" t="s">
        <v>367</v>
      </c>
    </row>
    <row r="14" spans="1:14" ht="25.5" customHeight="1">
      <c r="A14" s="482"/>
      <c r="B14" s="483"/>
      <c r="C14" s="481" t="s">
        <v>368</v>
      </c>
    </row>
    <row r="15" spans="1:14" ht="12.75">
      <c r="A15" s="482"/>
      <c r="B15" s="483"/>
      <c r="C15" s="481"/>
    </row>
    <row r="16" spans="1:14" ht="23.25" customHeight="1">
      <c r="A16" s="482"/>
      <c r="B16" s="483"/>
      <c r="C16" s="399" t="s">
        <v>354</v>
      </c>
    </row>
    <row r="17" spans="1:3" ht="23.25" customHeight="1">
      <c r="A17" s="482"/>
      <c r="B17" s="483"/>
      <c r="C17" s="399" t="s">
        <v>369</v>
      </c>
    </row>
    <row r="18" spans="1:3" ht="23.25" customHeight="1">
      <c r="A18" s="482"/>
      <c r="B18" s="483"/>
      <c r="C18" s="400"/>
    </row>
    <row r="19" spans="1:3" ht="23.25" customHeight="1">
      <c r="A19" s="482">
        <v>4</v>
      </c>
      <c r="B19" s="483" t="s">
        <v>161</v>
      </c>
      <c r="C19" s="398" t="s">
        <v>363</v>
      </c>
    </row>
    <row r="20" spans="1:3" ht="23.25" customHeight="1">
      <c r="A20" s="482"/>
      <c r="B20" s="483"/>
      <c r="C20" s="399" t="s">
        <v>364</v>
      </c>
    </row>
    <row r="21" spans="1:3" ht="23.25" customHeight="1">
      <c r="A21" s="482"/>
      <c r="B21" s="483"/>
      <c r="C21" s="401" t="s">
        <v>355</v>
      </c>
    </row>
    <row r="22" spans="1:3" ht="23.25" customHeight="1">
      <c r="A22" s="482"/>
      <c r="B22" s="483"/>
      <c r="C22" s="402" t="s">
        <v>356</v>
      </c>
    </row>
    <row r="23" spans="1:3" ht="23.25" customHeight="1">
      <c r="A23" s="482"/>
      <c r="B23" s="483"/>
      <c r="C23" s="400"/>
    </row>
    <row r="24" spans="1:3" ht="20.25" customHeight="1">
      <c r="A24" s="482">
        <v>5</v>
      </c>
      <c r="B24" s="483" t="s">
        <v>162</v>
      </c>
      <c r="C24" s="480" t="s">
        <v>357</v>
      </c>
    </row>
    <row r="25" spans="1:3" ht="20.25" customHeight="1">
      <c r="A25" s="482"/>
      <c r="B25" s="483"/>
      <c r="C25" s="481"/>
    </row>
    <row r="26" spans="1:3" ht="20.25" customHeight="1">
      <c r="A26" s="482"/>
      <c r="B26" s="483"/>
      <c r="C26" s="478" t="s">
        <v>358</v>
      </c>
    </row>
    <row r="27" spans="1:3" ht="20.25" customHeight="1">
      <c r="A27" s="482"/>
      <c r="B27" s="483"/>
      <c r="C27" s="479"/>
    </row>
    <row r="28" spans="1:3" ht="23.25" customHeight="1">
      <c r="A28" s="393">
        <v>6</v>
      </c>
      <c r="B28" s="394" t="s">
        <v>163</v>
      </c>
      <c r="C28" s="403" t="s">
        <v>359</v>
      </c>
    </row>
    <row r="29" spans="1:3" ht="23.25" customHeight="1">
      <c r="A29" s="482">
        <v>7</v>
      </c>
      <c r="B29" s="483" t="s">
        <v>164</v>
      </c>
      <c r="C29" s="398" t="s">
        <v>360</v>
      </c>
    </row>
    <row r="30" spans="1:3" ht="23.25" customHeight="1">
      <c r="A30" s="482"/>
      <c r="B30" s="483"/>
      <c r="C30" s="400" t="s">
        <v>361</v>
      </c>
    </row>
    <row r="31" spans="1:3" ht="23.25" customHeight="1">
      <c r="A31" s="393">
        <v>8</v>
      </c>
      <c r="B31" s="394" t="s">
        <v>165</v>
      </c>
      <c r="C31" s="403" t="s">
        <v>362</v>
      </c>
    </row>
    <row r="32" spans="1:3" ht="23.25" customHeight="1">
      <c r="A32" s="393">
        <v>9</v>
      </c>
      <c r="B32" s="394" t="s">
        <v>166</v>
      </c>
      <c r="C32" s="403"/>
    </row>
    <row r="33" spans="1:3" ht="23.25" customHeight="1">
      <c r="A33" s="393">
        <v>10</v>
      </c>
      <c r="B33" s="394" t="s">
        <v>157</v>
      </c>
      <c r="C33" s="403"/>
    </row>
    <row r="34" spans="1:3" ht="30" customHeight="1">
      <c r="A34" s="476" t="s">
        <v>370</v>
      </c>
      <c r="B34" s="476"/>
      <c r="C34" s="476"/>
    </row>
    <row r="35" spans="1:3" ht="23.25" customHeight="1">
      <c r="A35" s="477"/>
      <c r="B35" s="477"/>
      <c r="C35" s="477"/>
    </row>
  </sheetData>
  <mergeCells count="20">
    <mergeCell ref="A7:A9"/>
    <mergeCell ref="B7:B9"/>
    <mergeCell ref="A4:C4"/>
    <mergeCell ref="A2:C2"/>
    <mergeCell ref="A1:C1"/>
    <mergeCell ref="A3:C3"/>
    <mergeCell ref="A5:A6"/>
    <mergeCell ref="B5:B6"/>
    <mergeCell ref="A34:C35"/>
    <mergeCell ref="C26:C27"/>
    <mergeCell ref="C24:C25"/>
    <mergeCell ref="C14:C15"/>
    <mergeCell ref="A19:A23"/>
    <mergeCell ref="B19:B23"/>
    <mergeCell ref="A24:A27"/>
    <mergeCell ref="B24:B27"/>
    <mergeCell ref="A29:A30"/>
    <mergeCell ref="B29:B30"/>
    <mergeCell ref="A10:A18"/>
    <mergeCell ref="B10:B1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61"/>
  <sheetViews>
    <sheetView view="pageBreakPreview" zoomScale="60" zoomScaleNormal="120" workbookViewId="0">
      <selection activeCell="A2" sqref="A2"/>
    </sheetView>
  </sheetViews>
  <sheetFormatPr defaultRowHeight="12.75"/>
  <cols>
    <col min="1" max="1" width="7.59765625" customWidth="1"/>
    <col min="2" max="7" width="8.59765625" customWidth="1"/>
    <col min="8" max="8" width="4.59765625" customWidth="1"/>
    <col min="9" max="9" width="7.1328125" bestFit="1" customWidth="1"/>
    <col min="10" max="10" width="6.59765625" customWidth="1"/>
    <col min="11" max="15" width="3.59765625" customWidth="1"/>
    <col min="16" max="16" width="2.86328125" customWidth="1"/>
  </cols>
  <sheetData>
    <row r="1" spans="1:15" ht="13.5" customHeight="1">
      <c r="B1" s="487" t="s">
        <v>83</v>
      </c>
      <c r="C1" s="487"/>
      <c r="D1" s="487"/>
      <c r="E1" s="101"/>
      <c r="J1" s="7" t="s">
        <v>55</v>
      </c>
      <c r="K1" s="491"/>
      <c r="L1" s="491"/>
      <c r="M1" s="491"/>
      <c r="N1" s="491"/>
      <c r="O1" s="491"/>
    </row>
    <row r="2" spans="1:15" ht="13.5" customHeight="1">
      <c r="B2" s="487"/>
      <c r="C2" s="487"/>
      <c r="D2" s="487"/>
      <c r="E2" s="101"/>
    </row>
    <row r="3" spans="1:15" ht="13.15" thickBot="1">
      <c r="I3" s="103" t="s">
        <v>87</v>
      </c>
      <c r="J3" s="489" t="s">
        <v>188</v>
      </c>
      <c r="K3" s="506"/>
      <c r="L3" s="492" t="s">
        <v>80</v>
      </c>
      <c r="M3" s="506"/>
      <c r="N3" s="492" t="s">
        <v>81</v>
      </c>
      <c r="O3" s="492"/>
    </row>
    <row r="4" spans="1:15">
      <c r="B4" s="109"/>
      <c r="C4" s="110"/>
      <c r="D4" s="110"/>
      <c r="E4" s="110"/>
      <c r="F4" s="110"/>
      <c r="G4" s="111"/>
      <c r="I4" s="102" t="s">
        <v>391</v>
      </c>
      <c r="J4" s="492"/>
      <c r="K4" s="506"/>
      <c r="L4" s="492"/>
      <c r="M4" s="506"/>
      <c r="N4" s="492"/>
      <c r="O4" s="492"/>
    </row>
    <row r="5" spans="1:15">
      <c r="B5" s="112"/>
      <c r="G5" s="113"/>
      <c r="I5" s="8"/>
    </row>
    <row r="6" spans="1:15" ht="17.25" customHeight="1">
      <c r="B6" s="112"/>
      <c r="G6" s="113"/>
      <c r="J6" s="510"/>
      <c r="K6" s="510"/>
      <c r="L6" s="510"/>
      <c r="M6" s="510"/>
      <c r="N6" s="4"/>
      <c r="O6" s="105" t="s">
        <v>85</v>
      </c>
    </row>
    <row r="7" spans="1:15" ht="17.25" customHeight="1">
      <c r="B7" s="488" t="s">
        <v>57</v>
      </c>
      <c r="C7" s="489"/>
      <c r="D7" s="489"/>
      <c r="E7" s="489"/>
      <c r="F7" s="489"/>
      <c r="G7" s="490"/>
      <c r="I7" s="9" t="s">
        <v>56</v>
      </c>
      <c r="J7" s="511"/>
      <c r="K7" s="511"/>
      <c r="L7" s="511"/>
      <c r="M7" s="511"/>
      <c r="N7" s="106"/>
      <c r="O7" s="107" t="s">
        <v>84</v>
      </c>
    </row>
    <row r="8" spans="1:15" ht="13.5" customHeight="1">
      <c r="B8" s="112"/>
      <c r="D8" s="2"/>
      <c r="E8" s="2"/>
      <c r="G8" s="113"/>
      <c r="I8" s="10"/>
      <c r="J8" s="11"/>
      <c r="K8" s="11"/>
      <c r="L8" s="11"/>
      <c r="M8" s="11"/>
      <c r="N8" s="11"/>
      <c r="O8" s="11"/>
    </row>
    <row r="9" spans="1:15" ht="14.25" customHeight="1">
      <c r="B9" s="112"/>
      <c r="D9" s="2"/>
      <c r="E9" s="2"/>
      <c r="G9" s="113"/>
      <c r="I9" s="10"/>
      <c r="J9" s="104" t="s">
        <v>86</v>
      </c>
      <c r="K9" s="97"/>
      <c r="L9" s="97"/>
      <c r="M9" s="97"/>
      <c r="N9" s="97"/>
      <c r="O9" s="97"/>
    </row>
    <row r="10" spans="1:15" ht="20.25" customHeight="1">
      <c r="B10" s="112"/>
      <c r="D10" s="2"/>
      <c r="E10" s="2"/>
      <c r="G10" s="113"/>
      <c r="I10" s="9" t="s">
        <v>0</v>
      </c>
      <c r="J10" s="108"/>
      <c r="K10" s="512" t="str">
        <f>LOOKUP(J10,⑩勘定科目表!$A$2:$A$12,⑩勘定科目表!$B$2:$B$12)</f>
        <v xml:space="preserve"> </v>
      </c>
      <c r="L10" s="512" t="e">
        <f>LOOKUP(K10,⑩勘定科目表!$A$2:$A$12,⑩勘定科目表!$B$2:$B$12)</f>
        <v>#N/A</v>
      </c>
      <c r="M10" s="512" t="e">
        <f>LOOKUP(L10,⑩勘定科目表!$A$2:$A$12,⑩勘定科目表!$B$2:$B$12)</f>
        <v>#N/A</v>
      </c>
      <c r="N10" s="512" t="e">
        <f>LOOKUP(M10,⑩勘定科目表!$A$2:$A$12,⑩勘定科目表!$B$2:$B$12)</f>
        <v>#N/A</v>
      </c>
      <c r="O10" s="512" t="e">
        <f>LOOKUP(N10,⑩勘定科目表!$A$2:$A$12,⑩勘定科目表!$B$2:$B$12)</f>
        <v>#N/A</v>
      </c>
    </row>
    <row r="11" spans="1:15">
      <c r="B11" s="112"/>
      <c r="D11" s="2"/>
      <c r="E11" s="2"/>
      <c r="G11" s="113"/>
      <c r="I11" s="10"/>
      <c r="J11" s="11"/>
      <c r="K11" s="11"/>
      <c r="L11" s="11"/>
      <c r="M11" s="11"/>
      <c r="N11" s="11"/>
      <c r="O11" s="11"/>
    </row>
    <row r="12" spans="1:15">
      <c r="B12" s="112"/>
      <c r="D12" s="2"/>
      <c r="E12" s="2"/>
      <c r="G12" s="113"/>
      <c r="I12" s="10"/>
      <c r="J12" s="506"/>
      <c r="K12" s="506"/>
      <c r="L12" s="506"/>
      <c r="M12" s="506"/>
      <c r="N12" s="506"/>
      <c r="O12" s="506"/>
    </row>
    <row r="13" spans="1:15">
      <c r="B13" s="112"/>
      <c r="D13" s="2"/>
      <c r="E13" s="2"/>
      <c r="G13" s="113"/>
      <c r="I13" s="9" t="s">
        <v>58</v>
      </c>
      <c r="J13" s="507"/>
      <c r="K13" s="507"/>
      <c r="L13" s="507"/>
      <c r="M13" s="507"/>
      <c r="N13" s="507"/>
      <c r="O13" s="507"/>
    </row>
    <row r="14" spans="1:15">
      <c r="B14" s="112"/>
      <c r="G14" s="113"/>
      <c r="I14" s="10"/>
      <c r="J14" s="11"/>
      <c r="K14" s="11"/>
      <c r="L14" s="11"/>
      <c r="M14" s="11"/>
      <c r="N14" s="11"/>
      <c r="O14" s="11"/>
    </row>
    <row r="15" spans="1:15">
      <c r="A15" s="11"/>
      <c r="B15" s="112"/>
      <c r="G15" s="113"/>
      <c r="J15" s="508"/>
      <c r="K15" s="508"/>
      <c r="L15" s="508"/>
      <c r="M15" s="508"/>
      <c r="N15" s="508"/>
      <c r="O15" s="508"/>
    </row>
    <row r="16" spans="1:15">
      <c r="B16" s="112"/>
      <c r="G16" s="113"/>
      <c r="J16" s="509"/>
      <c r="K16" s="509"/>
      <c r="L16" s="509"/>
      <c r="M16" s="509"/>
      <c r="N16" s="509"/>
      <c r="O16" s="509"/>
    </row>
    <row r="17" spans="2:15">
      <c r="B17" s="112"/>
      <c r="G17" s="113"/>
      <c r="N17" s="12"/>
      <c r="O17" s="12"/>
    </row>
    <row r="18" spans="2:15">
      <c r="B18" s="112"/>
      <c r="G18" s="113"/>
      <c r="N18" s="12"/>
      <c r="O18" s="12"/>
    </row>
    <row r="19" spans="2:15">
      <c r="B19" s="112"/>
      <c r="G19" s="113"/>
      <c r="L19" s="500" t="s">
        <v>59</v>
      </c>
      <c r="M19" s="501"/>
      <c r="N19" s="501"/>
      <c r="O19" s="502"/>
    </row>
    <row r="20" spans="2:15">
      <c r="B20" s="112"/>
      <c r="G20" s="113"/>
      <c r="L20" s="503"/>
      <c r="M20" s="504"/>
      <c r="N20" s="504"/>
      <c r="O20" s="505"/>
    </row>
    <row r="21" spans="2:15">
      <c r="B21" s="112"/>
      <c r="G21" s="113"/>
      <c r="L21" s="503"/>
      <c r="M21" s="504"/>
      <c r="N21" s="504"/>
      <c r="O21" s="505"/>
    </row>
    <row r="22" spans="2:15">
      <c r="B22" s="112"/>
      <c r="G22" s="113"/>
      <c r="L22" s="503"/>
      <c r="M22" s="504"/>
      <c r="N22" s="504"/>
      <c r="O22" s="505"/>
    </row>
    <row r="23" spans="2:15">
      <c r="B23" s="112"/>
      <c r="G23" s="113"/>
      <c r="L23" s="503"/>
      <c r="M23" s="504"/>
      <c r="N23" s="504"/>
      <c r="O23" s="505"/>
    </row>
    <row r="24" spans="2:15">
      <c r="B24" s="112"/>
      <c r="G24" s="113"/>
      <c r="I24" s="493" t="s">
        <v>88</v>
      </c>
      <c r="J24" s="493"/>
      <c r="L24" s="500" t="s">
        <v>60</v>
      </c>
      <c r="M24" s="501"/>
      <c r="N24" s="501"/>
      <c r="O24" s="502"/>
    </row>
    <row r="25" spans="2:15">
      <c r="B25" s="112"/>
      <c r="G25" s="113"/>
      <c r="I25" s="494"/>
      <c r="J25" s="495"/>
      <c r="L25" s="503"/>
      <c r="M25" s="504"/>
      <c r="N25" s="504"/>
      <c r="O25" s="505"/>
    </row>
    <row r="26" spans="2:15">
      <c r="B26" s="112"/>
      <c r="G26" s="113"/>
      <c r="I26" s="496"/>
      <c r="J26" s="497"/>
      <c r="L26" s="503"/>
      <c r="M26" s="504"/>
      <c r="N26" s="504"/>
      <c r="O26" s="505"/>
    </row>
    <row r="27" spans="2:15">
      <c r="B27" s="112"/>
      <c r="G27" s="113"/>
      <c r="I27" s="496"/>
      <c r="J27" s="497"/>
      <c r="L27" s="503"/>
      <c r="M27" s="504"/>
      <c r="N27" s="504"/>
      <c r="O27" s="505"/>
    </row>
    <row r="28" spans="2:15" ht="13.15" thickBot="1">
      <c r="B28" s="114"/>
      <c r="C28" s="115"/>
      <c r="D28" s="115"/>
      <c r="E28" s="115"/>
      <c r="F28" s="115"/>
      <c r="G28" s="116"/>
      <c r="I28" s="498"/>
      <c r="J28" s="499"/>
      <c r="L28" s="503"/>
      <c r="M28" s="504"/>
      <c r="N28" s="504"/>
      <c r="O28" s="505"/>
    </row>
    <row r="29" spans="2:15">
      <c r="N29" s="12"/>
      <c r="O29" s="12"/>
    </row>
    <row r="30" spans="2:15">
      <c r="N30" s="12"/>
      <c r="O30" s="12"/>
    </row>
    <row r="31" spans="2:15">
      <c r="N31" s="12"/>
      <c r="O31" s="12"/>
    </row>
    <row r="32" spans="2:15">
      <c r="N32" s="12"/>
      <c r="O32" s="12"/>
    </row>
    <row r="33" spans="1:15">
      <c r="N33" s="12"/>
      <c r="O33" s="12"/>
    </row>
    <row r="34" spans="1:15" ht="13.5" customHeight="1">
      <c r="B34" s="487" t="s">
        <v>83</v>
      </c>
      <c r="C34" s="487"/>
      <c r="D34" s="487"/>
      <c r="E34" s="101"/>
      <c r="J34" s="7" t="s">
        <v>55</v>
      </c>
      <c r="K34" s="491"/>
      <c r="L34" s="491"/>
      <c r="M34" s="491"/>
      <c r="N34" s="491"/>
      <c r="O34" s="491"/>
    </row>
    <row r="35" spans="1:15" ht="13.5" customHeight="1">
      <c r="B35" s="487"/>
      <c r="C35" s="487"/>
      <c r="D35" s="487"/>
      <c r="E35" s="101"/>
    </row>
    <row r="36" spans="1:15" ht="13.15" thickBot="1">
      <c r="I36" s="103" t="s">
        <v>87</v>
      </c>
      <c r="J36" s="489" t="s">
        <v>189</v>
      </c>
      <c r="K36" s="506"/>
      <c r="L36" s="492" t="s">
        <v>80</v>
      </c>
      <c r="M36" s="506"/>
      <c r="N36" s="492" t="s">
        <v>81</v>
      </c>
      <c r="O36" s="492"/>
    </row>
    <row r="37" spans="1:15">
      <c r="B37" s="109"/>
      <c r="C37" s="110"/>
      <c r="D37" s="110"/>
      <c r="E37" s="110"/>
      <c r="F37" s="110"/>
      <c r="G37" s="111"/>
      <c r="I37" s="102" t="s">
        <v>391</v>
      </c>
      <c r="J37" s="492"/>
      <c r="K37" s="506"/>
      <c r="L37" s="492"/>
      <c r="M37" s="506"/>
      <c r="N37" s="492"/>
      <c r="O37" s="492"/>
    </row>
    <row r="38" spans="1:15">
      <c r="B38" s="112"/>
      <c r="G38" s="113"/>
      <c r="I38" s="8"/>
    </row>
    <row r="39" spans="1:15" ht="17.25" customHeight="1">
      <c r="B39" s="112"/>
      <c r="G39" s="113"/>
      <c r="J39" s="510"/>
      <c r="K39" s="510"/>
      <c r="L39" s="510"/>
      <c r="M39" s="510"/>
      <c r="N39" s="4"/>
      <c r="O39" s="105" t="s">
        <v>85</v>
      </c>
    </row>
    <row r="40" spans="1:15" ht="17.25" customHeight="1">
      <c r="B40" s="488" t="s">
        <v>57</v>
      </c>
      <c r="C40" s="489"/>
      <c r="D40" s="489"/>
      <c r="E40" s="489"/>
      <c r="F40" s="489"/>
      <c r="G40" s="490"/>
      <c r="I40" s="9" t="s">
        <v>56</v>
      </c>
      <c r="J40" s="511"/>
      <c r="K40" s="511"/>
      <c r="L40" s="511"/>
      <c r="M40" s="511"/>
      <c r="N40" s="106"/>
      <c r="O40" s="107" t="s">
        <v>84</v>
      </c>
    </row>
    <row r="41" spans="1:15" ht="13.5" customHeight="1">
      <c r="B41" s="112"/>
      <c r="D41" s="2"/>
      <c r="E41" s="2"/>
      <c r="G41" s="113"/>
      <c r="I41" s="10"/>
      <c r="J41" s="11"/>
      <c r="K41" s="11"/>
      <c r="L41" s="11"/>
      <c r="M41" s="11"/>
      <c r="N41" s="11"/>
      <c r="O41" s="11"/>
    </row>
    <row r="42" spans="1:15" ht="14.25" customHeight="1">
      <c r="B42" s="112"/>
      <c r="D42" s="2"/>
      <c r="E42" s="2"/>
      <c r="G42" s="113"/>
      <c r="I42" s="10"/>
      <c r="J42" s="104" t="s">
        <v>86</v>
      </c>
      <c r="K42" s="97"/>
      <c r="L42" s="97"/>
      <c r="M42" s="97"/>
      <c r="N42" s="97"/>
      <c r="O42" s="97"/>
    </row>
    <row r="43" spans="1:15" ht="20.25" customHeight="1">
      <c r="B43" s="112"/>
      <c r="D43" s="2"/>
      <c r="E43" s="2"/>
      <c r="G43" s="113"/>
      <c r="I43" s="9" t="s">
        <v>0</v>
      </c>
      <c r="J43" s="108"/>
      <c r="K43" s="512" t="str">
        <f>LOOKUP(J43,⑩勘定科目表!$A$2:$A$12,⑩勘定科目表!$B$2:$B$12)</f>
        <v xml:space="preserve"> </v>
      </c>
      <c r="L43" s="512" t="e">
        <f>LOOKUP(K43,⑩勘定科目表!$A$2:$A$12,⑩勘定科目表!$B$2:$B$12)</f>
        <v>#N/A</v>
      </c>
      <c r="M43" s="512" t="e">
        <f>LOOKUP(L43,⑩勘定科目表!$A$2:$A$12,⑩勘定科目表!$B$2:$B$12)</f>
        <v>#N/A</v>
      </c>
      <c r="N43" s="512" t="e">
        <f>LOOKUP(M43,⑩勘定科目表!$A$2:$A$12,⑩勘定科目表!$B$2:$B$12)</f>
        <v>#N/A</v>
      </c>
      <c r="O43" s="512" t="e">
        <f>LOOKUP(N43,⑩勘定科目表!$A$2:$A$12,⑩勘定科目表!$B$2:$B$12)</f>
        <v>#N/A</v>
      </c>
    </row>
    <row r="44" spans="1:15">
      <c r="B44" s="112"/>
      <c r="D44" s="2"/>
      <c r="E44" s="2"/>
      <c r="G44" s="113"/>
      <c r="I44" s="10"/>
      <c r="J44" s="11"/>
      <c r="K44" s="11"/>
      <c r="L44" s="11"/>
      <c r="M44" s="11"/>
      <c r="N44" s="11"/>
      <c r="O44" s="11"/>
    </row>
    <row r="45" spans="1:15">
      <c r="B45" s="112"/>
      <c r="D45" s="2"/>
      <c r="E45" s="2"/>
      <c r="G45" s="113"/>
      <c r="I45" s="10"/>
      <c r="J45" s="506"/>
      <c r="K45" s="506"/>
      <c r="L45" s="506"/>
      <c r="M45" s="506"/>
      <c r="N45" s="506"/>
      <c r="O45" s="506"/>
    </row>
    <row r="46" spans="1:15">
      <c r="B46" s="112"/>
      <c r="D46" s="2"/>
      <c r="E46" s="2"/>
      <c r="G46" s="113"/>
      <c r="I46" s="9" t="s">
        <v>58</v>
      </c>
      <c r="J46" s="507"/>
      <c r="K46" s="507"/>
      <c r="L46" s="507"/>
      <c r="M46" s="507"/>
      <c r="N46" s="507"/>
      <c r="O46" s="507"/>
    </row>
    <row r="47" spans="1:15">
      <c r="B47" s="112"/>
      <c r="G47" s="113"/>
      <c r="I47" s="10"/>
      <c r="J47" s="11"/>
      <c r="K47" s="11"/>
      <c r="L47" s="11"/>
      <c r="M47" s="11"/>
      <c r="N47" s="11"/>
      <c r="O47" s="11"/>
    </row>
    <row r="48" spans="1:15">
      <c r="A48" s="11"/>
      <c r="B48" s="112"/>
      <c r="G48" s="113"/>
      <c r="J48" s="508"/>
      <c r="K48" s="508"/>
      <c r="L48" s="508"/>
      <c r="M48" s="508"/>
      <c r="N48" s="508"/>
      <c r="O48" s="508"/>
    </row>
    <row r="49" spans="2:15">
      <c r="B49" s="112"/>
      <c r="G49" s="113"/>
      <c r="J49" s="509"/>
      <c r="K49" s="509"/>
      <c r="L49" s="509"/>
      <c r="M49" s="509"/>
      <c r="N49" s="509"/>
      <c r="O49" s="509"/>
    </row>
    <row r="50" spans="2:15">
      <c r="B50" s="112"/>
      <c r="G50" s="113"/>
      <c r="N50" s="12"/>
      <c r="O50" s="12"/>
    </row>
    <row r="51" spans="2:15">
      <c r="B51" s="112"/>
      <c r="G51" s="113"/>
      <c r="N51" s="12"/>
      <c r="O51" s="12"/>
    </row>
    <row r="52" spans="2:15">
      <c r="B52" s="112"/>
      <c r="G52" s="113"/>
      <c r="L52" s="500" t="s">
        <v>59</v>
      </c>
      <c r="M52" s="501"/>
      <c r="N52" s="501"/>
      <c r="O52" s="502"/>
    </row>
    <row r="53" spans="2:15">
      <c r="B53" s="112"/>
      <c r="G53" s="113"/>
      <c r="L53" s="503"/>
      <c r="M53" s="504"/>
      <c r="N53" s="504"/>
      <c r="O53" s="505"/>
    </row>
    <row r="54" spans="2:15">
      <c r="B54" s="112"/>
      <c r="G54" s="113"/>
      <c r="L54" s="503"/>
      <c r="M54" s="504"/>
      <c r="N54" s="504"/>
      <c r="O54" s="505"/>
    </row>
    <row r="55" spans="2:15">
      <c r="B55" s="112"/>
      <c r="G55" s="113"/>
      <c r="L55" s="503"/>
      <c r="M55" s="504"/>
      <c r="N55" s="504"/>
      <c r="O55" s="505"/>
    </row>
    <row r="56" spans="2:15">
      <c r="B56" s="112"/>
      <c r="G56" s="113"/>
      <c r="L56" s="503"/>
      <c r="M56" s="504"/>
      <c r="N56" s="504"/>
      <c r="O56" s="505"/>
    </row>
    <row r="57" spans="2:15">
      <c r="B57" s="112"/>
      <c r="G57" s="113"/>
      <c r="I57" s="493" t="s">
        <v>88</v>
      </c>
      <c r="J57" s="493"/>
      <c r="L57" s="500" t="s">
        <v>60</v>
      </c>
      <c r="M57" s="501"/>
      <c r="N57" s="501"/>
      <c r="O57" s="502"/>
    </row>
    <row r="58" spans="2:15">
      <c r="B58" s="112"/>
      <c r="G58" s="113"/>
      <c r="I58" s="494"/>
      <c r="J58" s="495"/>
      <c r="L58" s="503"/>
      <c r="M58" s="504"/>
      <c r="N58" s="504"/>
      <c r="O58" s="505"/>
    </row>
    <row r="59" spans="2:15">
      <c r="B59" s="112"/>
      <c r="G59" s="113"/>
      <c r="I59" s="496"/>
      <c r="J59" s="497"/>
      <c r="L59" s="503"/>
      <c r="M59" s="504"/>
      <c r="N59" s="504"/>
      <c r="O59" s="505"/>
    </row>
    <row r="60" spans="2:15">
      <c r="B60" s="112"/>
      <c r="G60" s="113"/>
      <c r="I60" s="496"/>
      <c r="J60" s="497"/>
      <c r="L60" s="503"/>
      <c r="M60" s="504"/>
      <c r="N60" s="504"/>
      <c r="O60" s="505"/>
    </row>
    <row r="61" spans="2:15" ht="13.15" thickBot="1">
      <c r="B61" s="114"/>
      <c r="C61" s="115"/>
      <c r="D61" s="115"/>
      <c r="E61" s="115"/>
      <c r="F61" s="115"/>
      <c r="G61" s="116"/>
      <c r="I61" s="498"/>
      <c r="J61" s="499"/>
      <c r="L61" s="503"/>
      <c r="M61" s="504"/>
      <c r="N61" s="504"/>
      <c r="O61" s="505"/>
    </row>
  </sheetData>
  <mergeCells count="38">
    <mergeCell ref="J48:O49"/>
    <mergeCell ref="L52:O52"/>
    <mergeCell ref="L53:O56"/>
    <mergeCell ref="L57:O57"/>
    <mergeCell ref="I58:J61"/>
    <mergeCell ref="L58:O61"/>
    <mergeCell ref="I57:J57"/>
    <mergeCell ref="M3:M4"/>
    <mergeCell ref="B40:G40"/>
    <mergeCell ref="J36:J37"/>
    <mergeCell ref="K36:K37"/>
    <mergeCell ref="L36:L37"/>
    <mergeCell ref="M36:M37"/>
    <mergeCell ref="J39:M40"/>
    <mergeCell ref="J45:O46"/>
    <mergeCell ref="J12:O13"/>
    <mergeCell ref="J15:O16"/>
    <mergeCell ref="J6:M7"/>
    <mergeCell ref="K10:O10"/>
    <mergeCell ref="K43:O43"/>
    <mergeCell ref="N36:N37"/>
    <mergeCell ref="O36:O37"/>
    <mergeCell ref="B1:D2"/>
    <mergeCell ref="B7:G7"/>
    <mergeCell ref="B34:D35"/>
    <mergeCell ref="K1:O1"/>
    <mergeCell ref="K34:O34"/>
    <mergeCell ref="O3:O4"/>
    <mergeCell ref="I24:J24"/>
    <mergeCell ref="I25:J28"/>
    <mergeCell ref="L19:O19"/>
    <mergeCell ref="L20:O23"/>
    <mergeCell ref="L24:O24"/>
    <mergeCell ref="L25:O28"/>
    <mergeCell ref="J3:J4"/>
    <mergeCell ref="L3:L4"/>
    <mergeCell ref="N3:N4"/>
    <mergeCell ref="K3:K4"/>
  </mergeCells>
  <phoneticPr fontId="2"/>
  <pageMargins left="0.25" right="0.33" top="0.37" bottom="0.19" header="0.25" footer="0.48"/>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AH63"/>
  <sheetViews>
    <sheetView showZeros="0" view="pageBreakPreview" zoomScale="60" zoomScaleNormal="120" workbookViewId="0">
      <selection activeCell="C3" sqref="C3"/>
    </sheetView>
  </sheetViews>
  <sheetFormatPr defaultRowHeight="12.75"/>
  <cols>
    <col min="1" max="1" width="1.73046875" customWidth="1"/>
    <col min="2" max="34" width="3.1328125" customWidth="1"/>
  </cols>
  <sheetData>
    <row r="1" spans="1:32" ht="13.5" customHeight="1">
      <c r="B1" s="487" t="s">
        <v>94</v>
      </c>
      <c r="C1" s="487"/>
      <c r="D1" s="487"/>
      <c r="E1" s="487"/>
      <c r="F1" s="487"/>
      <c r="G1" s="487"/>
      <c r="H1" s="487"/>
      <c r="I1" s="487"/>
      <c r="J1" s="117"/>
      <c r="K1" s="117"/>
      <c r="L1" s="117"/>
      <c r="M1" s="117"/>
      <c r="N1" s="4"/>
      <c r="O1" s="4"/>
      <c r="P1" s="99"/>
      <c r="Q1" s="99"/>
      <c r="R1" s="99"/>
      <c r="S1" s="99"/>
      <c r="U1" s="100"/>
      <c r="V1" s="100"/>
      <c r="W1" s="540" t="s">
        <v>89</v>
      </c>
      <c r="X1" s="540"/>
      <c r="Y1" s="541"/>
      <c r="Z1" s="541"/>
      <c r="AA1" s="541"/>
      <c r="AB1" s="541"/>
      <c r="AC1" s="541"/>
      <c r="AD1" s="541"/>
    </row>
    <row r="2" spans="1:32" ht="13.5" customHeight="1">
      <c r="A2" s="4"/>
      <c r="B2" s="487"/>
      <c r="C2" s="487"/>
      <c r="D2" s="487"/>
      <c r="E2" s="487"/>
      <c r="F2" s="487"/>
      <c r="G2" s="487"/>
      <c r="H2" s="487"/>
      <c r="I2" s="487"/>
      <c r="J2" s="117"/>
      <c r="K2" s="117"/>
      <c r="L2" s="117"/>
      <c r="M2" s="117"/>
      <c r="N2" s="4"/>
      <c r="O2" s="4"/>
      <c r="P2" s="99"/>
      <c r="Q2" s="99"/>
      <c r="R2" s="99"/>
      <c r="S2" s="99"/>
      <c r="U2" s="100"/>
      <c r="V2" s="100"/>
      <c r="W2" s="100"/>
      <c r="X2" s="100"/>
      <c r="Y2" s="100"/>
      <c r="Z2" s="100"/>
      <c r="AA2" s="100"/>
      <c r="AB2" s="100"/>
      <c r="AC2" s="100"/>
      <c r="AD2" s="100"/>
      <c r="AE2" s="100"/>
    </row>
    <row r="3" spans="1:32" ht="13.5" customHeight="1" thickBot="1">
      <c r="A3" s="2"/>
      <c r="B3" s="2"/>
      <c r="C3" s="2"/>
      <c r="D3" s="2"/>
      <c r="E3" s="2"/>
      <c r="F3" s="2"/>
      <c r="G3" s="2"/>
      <c r="H3" s="2"/>
      <c r="I3" s="2"/>
      <c r="J3" s="2"/>
      <c r="K3" s="2"/>
      <c r="L3" s="2"/>
      <c r="M3" s="2"/>
      <c r="N3" s="2"/>
      <c r="O3" s="2"/>
      <c r="T3" s="546" t="s">
        <v>87</v>
      </c>
      <c r="U3" s="546"/>
      <c r="V3" s="546"/>
      <c r="W3" s="489" t="s">
        <v>188</v>
      </c>
      <c r="X3" s="489"/>
      <c r="Y3" s="508"/>
      <c r="Z3" s="489" t="s">
        <v>80</v>
      </c>
      <c r="AA3" s="508"/>
      <c r="AB3" s="489" t="s">
        <v>81</v>
      </c>
    </row>
    <row r="4" spans="1:32" ht="13.5" customHeight="1">
      <c r="A4" s="2"/>
      <c r="B4" s="2"/>
      <c r="C4" s="542" t="s">
        <v>97</v>
      </c>
      <c r="D4" s="543"/>
      <c r="E4" s="543"/>
      <c r="F4" s="543"/>
      <c r="G4" s="552"/>
      <c r="H4" s="553"/>
      <c r="I4" s="553"/>
      <c r="J4" s="553"/>
      <c r="K4" s="553"/>
      <c r="L4" s="553"/>
      <c r="M4" s="553"/>
      <c r="N4" s="553"/>
      <c r="O4" s="554"/>
      <c r="P4" s="119"/>
      <c r="Q4" s="4"/>
      <c r="R4" s="4"/>
      <c r="T4" s="547" t="s">
        <v>391</v>
      </c>
      <c r="U4" s="547"/>
      <c r="V4" s="547"/>
      <c r="W4" s="489"/>
      <c r="X4" s="489"/>
      <c r="Y4" s="508"/>
      <c r="Z4" s="489"/>
      <c r="AA4" s="508"/>
      <c r="AB4" s="489"/>
    </row>
    <row r="5" spans="1:32" ht="13.5" customHeight="1">
      <c r="A5" s="2"/>
      <c r="B5" s="2"/>
      <c r="C5" s="544"/>
      <c r="D5" s="545"/>
      <c r="E5" s="545"/>
      <c r="F5" s="545"/>
      <c r="G5" s="555"/>
      <c r="H5" s="509"/>
      <c r="I5" s="509"/>
      <c r="J5" s="509"/>
      <c r="K5" s="509"/>
      <c r="L5" s="509"/>
      <c r="M5" s="509"/>
      <c r="N5" s="509"/>
      <c r="O5" s="556"/>
      <c r="P5" s="119"/>
      <c r="Q5" s="4"/>
      <c r="R5" s="4"/>
    </row>
    <row r="6" spans="1:32" ht="13.5" customHeight="1">
      <c r="C6" s="548" t="s">
        <v>96</v>
      </c>
      <c r="D6" s="549"/>
      <c r="E6" s="549"/>
      <c r="F6" s="549"/>
      <c r="G6" s="557"/>
      <c r="H6" s="558"/>
      <c r="I6" s="558"/>
      <c r="J6" s="558"/>
      <c r="K6" s="558"/>
      <c r="L6" s="558"/>
      <c r="M6" s="558"/>
      <c r="N6" s="558"/>
      <c r="O6" s="559"/>
      <c r="P6" s="120"/>
      <c r="Q6" s="121"/>
      <c r="R6" s="121"/>
      <c r="W6" s="508"/>
      <c r="X6" s="508"/>
      <c r="Y6" s="508"/>
      <c r="Z6" s="508"/>
      <c r="AA6" s="508"/>
      <c r="AB6" s="508"/>
      <c r="AC6" s="524" t="s">
        <v>92</v>
      </c>
      <c r="AD6" s="524"/>
      <c r="AE6" s="524"/>
      <c r="AF6" s="118"/>
    </row>
    <row r="7" spans="1:32" ht="13.5" customHeight="1" thickBot="1">
      <c r="C7" s="550"/>
      <c r="D7" s="551"/>
      <c r="E7" s="551"/>
      <c r="F7" s="551"/>
      <c r="G7" s="560"/>
      <c r="H7" s="561"/>
      <c r="I7" s="561"/>
      <c r="J7" s="561"/>
      <c r="K7" s="561"/>
      <c r="L7" s="561"/>
      <c r="M7" s="561"/>
      <c r="N7" s="561"/>
      <c r="O7" s="562"/>
      <c r="P7" s="120"/>
      <c r="Q7" s="121"/>
      <c r="R7" s="121"/>
      <c r="T7" s="539" t="s">
        <v>91</v>
      </c>
      <c r="U7" s="539"/>
      <c r="V7" s="539"/>
      <c r="W7" s="509"/>
      <c r="X7" s="509"/>
      <c r="Y7" s="509"/>
      <c r="Z7" s="509"/>
      <c r="AA7" s="509"/>
      <c r="AB7" s="509"/>
      <c r="AC7" s="525" t="s">
        <v>93</v>
      </c>
      <c r="AD7" s="525"/>
      <c r="AE7" s="525"/>
      <c r="AF7" s="118"/>
    </row>
    <row r="8" spans="1:32" ht="13.5" customHeight="1">
      <c r="E8" s="1"/>
      <c r="F8" s="1"/>
      <c r="G8" s="1"/>
    </row>
    <row r="9" spans="1:32" ht="13.5" customHeight="1"/>
    <row r="10" spans="1:32" ht="13.5" customHeight="1">
      <c r="B10" s="526" t="s">
        <v>98</v>
      </c>
      <c r="C10" s="527"/>
      <c r="D10" s="527"/>
      <c r="E10" s="526" t="s">
        <v>99</v>
      </c>
      <c r="F10" s="527"/>
      <c r="G10" s="527"/>
      <c r="H10" s="527"/>
      <c r="I10" s="527"/>
      <c r="J10" s="527"/>
      <c r="K10" s="514"/>
      <c r="L10" s="526" t="s">
        <v>103</v>
      </c>
      <c r="M10" s="527"/>
      <c r="N10" s="514"/>
      <c r="O10" s="526" t="s">
        <v>43</v>
      </c>
      <c r="P10" s="527"/>
      <c r="Q10" s="527"/>
      <c r="R10" s="514"/>
      <c r="S10" s="526" t="s">
        <v>46</v>
      </c>
      <c r="T10" s="527"/>
      <c r="U10" s="514"/>
      <c r="V10" s="530" t="s">
        <v>102</v>
      </c>
      <c r="W10" s="531"/>
      <c r="X10" s="531"/>
      <c r="Y10" s="532"/>
      <c r="Z10" s="536" t="s">
        <v>122</v>
      </c>
      <c r="AA10" s="527"/>
      <c r="AB10" s="527"/>
      <c r="AC10" s="537"/>
      <c r="AD10" s="513" t="s">
        <v>104</v>
      </c>
      <c r="AE10" s="514"/>
    </row>
    <row r="11" spans="1:32" ht="13.5" customHeight="1">
      <c r="B11" s="139" t="s">
        <v>16</v>
      </c>
      <c r="C11" s="123" t="s">
        <v>105</v>
      </c>
      <c r="D11" s="140" t="s">
        <v>17</v>
      </c>
      <c r="E11" s="528" t="s">
        <v>100</v>
      </c>
      <c r="F11" s="529"/>
      <c r="G11" s="529"/>
      <c r="H11" s="123" t="s">
        <v>106</v>
      </c>
      <c r="I11" s="529" t="s">
        <v>101</v>
      </c>
      <c r="J11" s="529"/>
      <c r="K11" s="516"/>
      <c r="L11" s="528" t="s">
        <v>42</v>
      </c>
      <c r="M11" s="529"/>
      <c r="N11" s="516"/>
      <c r="O11" s="528"/>
      <c r="P11" s="529"/>
      <c r="Q11" s="529"/>
      <c r="R11" s="516"/>
      <c r="S11" s="528"/>
      <c r="T11" s="529"/>
      <c r="U11" s="516"/>
      <c r="V11" s="533"/>
      <c r="W11" s="534"/>
      <c r="X11" s="534"/>
      <c r="Y11" s="535"/>
      <c r="Z11" s="528"/>
      <c r="AA11" s="529"/>
      <c r="AB11" s="529"/>
      <c r="AC11" s="538"/>
      <c r="AD11" s="515"/>
      <c r="AE11" s="516"/>
    </row>
    <row r="12" spans="1:32" ht="13.5" customHeight="1">
      <c r="B12" s="517"/>
      <c r="C12" s="519" t="s">
        <v>95</v>
      </c>
      <c r="D12" s="519"/>
      <c r="E12" s="520"/>
      <c r="F12" s="520"/>
      <c r="G12" s="520"/>
      <c r="H12" s="520" t="s">
        <v>90</v>
      </c>
      <c r="I12" s="520"/>
      <c r="J12" s="520"/>
      <c r="K12" s="520"/>
      <c r="L12" s="520"/>
      <c r="M12" s="520"/>
      <c r="N12" s="520"/>
      <c r="O12" s="522"/>
      <c r="P12" s="522"/>
      <c r="Q12" s="522"/>
      <c r="R12" s="522"/>
      <c r="S12" s="522"/>
      <c r="T12" s="522"/>
      <c r="U12" s="522"/>
      <c r="V12" s="565">
        <f>O12-S12</f>
        <v>0</v>
      </c>
      <c r="W12" s="565"/>
      <c r="X12" s="565"/>
      <c r="Y12" s="565"/>
      <c r="Z12" s="517"/>
      <c r="AA12" s="519"/>
      <c r="AB12" s="519"/>
      <c r="AC12" s="567"/>
      <c r="AD12" s="519"/>
      <c r="AE12" s="563"/>
    </row>
    <row r="13" spans="1:32" ht="13.5" customHeight="1">
      <c r="B13" s="518"/>
      <c r="C13" s="475"/>
      <c r="D13" s="475"/>
      <c r="E13" s="521"/>
      <c r="F13" s="521"/>
      <c r="G13" s="521"/>
      <c r="H13" s="521"/>
      <c r="I13" s="521"/>
      <c r="J13" s="521"/>
      <c r="K13" s="521"/>
      <c r="L13" s="521"/>
      <c r="M13" s="521"/>
      <c r="N13" s="521"/>
      <c r="O13" s="523"/>
      <c r="P13" s="523"/>
      <c r="Q13" s="523"/>
      <c r="R13" s="523"/>
      <c r="S13" s="523"/>
      <c r="T13" s="523"/>
      <c r="U13" s="523"/>
      <c r="V13" s="566"/>
      <c r="W13" s="566"/>
      <c r="X13" s="566"/>
      <c r="Y13" s="566"/>
      <c r="Z13" s="518"/>
      <c r="AA13" s="475"/>
      <c r="AB13" s="475"/>
      <c r="AC13" s="568"/>
      <c r="AD13" s="475"/>
      <c r="AE13" s="564"/>
    </row>
    <row r="14" spans="1:32" ht="13.5" customHeight="1">
      <c r="B14" s="517"/>
      <c r="C14" s="519" t="s">
        <v>95</v>
      </c>
      <c r="D14" s="519"/>
      <c r="E14" s="520"/>
      <c r="F14" s="520"/>
      <c r="G14" s="520"/>
      <c r="H14" s="520" t="s">
        <v>90</v>
      </c>
      <c r="I14" s="520"/>
      <c r="J14" s="520"/>
      <c r="K14" s="520"/>
      <c r="L14" s="520"/>
      <c r="M14" s="520"/>
      <c r="N14" s="520"/>
      <c r="O14" s="522"/>
      <c r="P14" s="522"/>
      <c r="Q14" s="522"/>
      <c r="R14" s="522"/>
      <c r="S14" s="522"/>
      <c r="T14" s="522"/>
      <c r="U14" s="522"/>
      <c r="V14" s="565">
        <f>O14-S14</f>
        <v>0</v>
      </c>
      <c r="W14" s="565"/>
      <c r="X14" s="565"/>
      <c r="Y14" s="565"/>
      <c r="Z14" s="517"/>
      <c r="AA14" s="519"/>
      <c r="AB14" s="519"/>
      <c r="AC14" s="567"/>
      <c r="AD14" s="519"/>
      <c r="AE14" s="563"/>
    </row>
    <row r="15" spans="1:32" ht="13.5" customHeight="1">
      <c r="B15" s="518"/>
      <c r="C15" s="475"/>
      <c r="D15" s="475"/>
      <c r="E15" s="521"/>
      <c r="F15" s="521"/>
      <c r="G15" s="521"/>
      <c r="H15" s="521"/>
      <c r="I15" s="521"/>
      <c r="J15" s="521"/>
      <c r="K15" s="521"/>
      <c r="L15" s="521"/>
      <c r="M15" s="521"/>
      <c r="N15" s="521"/>
      <c r="O15" s="523"/>
      <c r="P15" s="523"/>
      <c r="Q15" s="523"/>
      <c r="R15" s="523"/>
      <c r="S15" s="523"/>
      <c r="T15" s="523"/>
      <c r="U15" s="523"/>
      <c r="V15" s="566"/>
      <c r="W15" s="566"/>
      <c r="X15" s="566"/>
      <c r="Y15" s="566"/>
      <c r="Z15" s="518"/>
      <c r="AA15" s="475"/>
      <c r="AB15" s="475"/>
      <c r="AC15" s="568"/>
      <c r="AD15" s="475"/>
      <c r="AE15" s="564"/>
    </row>
    <row r="16" spans="1:32" ht="13.5" customHeight="1">
      <c r="B16" s="517"/>
      <c r="C16" s="519" t="s">
        <v>95</v>
      </c>
      <c r="D16" s="519"/>
      <c r="E16" s="520"/>
      <c r="F16" s="520"/>
      <c r="G16" s="520"/>
      <c r="H16" s="520" t="s">
        <v>90</v>
      </c>
      <c r="I16" s="520"/>
      <c r="J16" s="520"/>
      <c r="K16" s="520"/>
      <c r="L16" s="520"/>
      <c r="M16" s="520"/>
      <c r="N16" s="520"/>
      <c r="O16" s="522"/>
      <c r="P16" s="522"/>
      <c r="Q16" s="522"/>
      <c r="R16" s="522"/>
      <c r="S16" s="522"/>
      <c r="T16" s="522"/>
      <c r="U16" s="522"/>
      <c r="V16" s="565">
        <f>O16-S16</f>
        <v>0</v>
      </c>
      <c r="W16" s="565"/>
      <c r="X16" s="565"/>
      <c r="Y16" s="565"/>
      <c r="Z16" s="517"/>
      <c r="AA16" s="519"/>
      <c r="AB16" s="519"/>
      <c r="AC16" s="567"/>
      <c r="AD16" s="519"/>
      <c r="AE16" s="563"/>
    </row>
    <row r="17" spans="1:34" ht="13.5" customHeight="1">
      <c r="B17" s="518"/>
      <c r="C17" s="475"/>
      <c r="D17" s="475"/>
      <c r="E17" s="521"/>
      <c r="F17" s="521"/>
      <c r="G17" s="521"/>
      <c r="H17" s="521"/>
      <c r="I17" s="521"/>
      <c r="J17" s="521"/>
      <c r="K17" s="521"/>
      <c r="L17" s="521"/>
      <c r="M17" s="521"/>
      <c r="N17" s="521"/>
      <c r="O17" s="523"/>
      <c r="P17" s="523"/>
      <c r="Q17" s="523"/>
      <c r="R17" s="523"/>
      <c r="S17" s="523"/>
      <c r="T17" s="523"/>
      <c r="U17" s="523"/>
      <c r="V17" s="566"/>
      <c r="W17" s="566"/>
      <c r="X17" s="566"/>
      <c r="Y17" s="566"/>
      <c r="Z17" s="518"/>
      <c r="AA17" s="475"/>
      <c r="AB17" s="475"/>
      <c r="AC17" s="568"/>
      <c r="AD17" s="475"/>
      <c r="AE17" s="564"/>
    </row>
    <row r="18" spans="1:34" ht="13.5" customHeight="1">
      <c r="B18" s="517"/>
      <c r="C18" s="519" t="s">
        <v>95</v>
      </c>
      <c r="D18" s="519"/>
      <c r="E18" s="520"/>
      <c r="F18" s="520"/>
      <c r="G18" s="520"/>
      <c r="H18" s="520" t="s">
        <v>90</v>
      </c>
      <c r="I18" s="520"/>
      <c r="J18" s="520"/>
      <c r="K18" s="520"/>
      <c r="L18" s="520"/>
      <c r="M18" s="520"/>
      <c r="N18" s="520"/>
      <c r="O18" s="522"/>
      <c r="P18" s="522"/>
      <c r="Q18" s="522"/>
      <c r="R18" s="522"/>
      <c r="S18" s="522"/>
      <c r="T18" s="522"/>
      <c r="U18" s="522"/>
      <c r="V18" s="565">
        <f>O18-S18</f>
        <v>0</v>
      </c>
      <c r="W18" s="565"/>
      <c r="X18" s="565"/>
      <c r="Y18" s="565"/>
      <c r="Z18" s="517"/>
      <c r="AA18" s="519"/>
      <c r="AB18" s="519"/>
      <c r="AC18" s="567"/>
      <c r="AD18" s="519"/>
      <c r="AE18" s="563"/>
    </row>
    <row r="19" spans="1:34" ht="13.5" customHeight="1">
      <c r="B19" s="518"/>
      <c r="C19" s="475"/>
      <c r="D19" s="475"/>
      <c r="E19" s="521"/>
      <c r="F19" s="521"/>
      <c r="G19" s="521"/>
      <c r="H19" s="521"/>
      <c r="I19" s="521"/>
      <c r="J19" s="521"/>
      <c r="K19" s="521"/>
      <c r="L19" s="521"/>
      <c r="M19" s="521"/>
      <c r="N19" s="521"/>
      <c r="O19" s="523"/>
      <c r="P19" s="523"/>
      <c r="Q19" s="523"/>
      <c r="R19" s="523"/>
      <c r="S19" s="523"/>
      <c r="T19" s="523"/>
      <c r="U19" s="523"/>
      <c r="V19" s="566"/>
      <c r="W19" s="566"/>
      <c r="X19" s="566"/>
      <c r="Y19" s="566"/>
      <c r="Z19" s="518"/>
      <c r="AA19" s="475"/>
      <c r="AB19" s="475"/>
      <c r="AC19" s="568"/>
      <c r="AD19" s="475"/>
      <c r="AE19" s="564"/>
    </row>
    <row r="20" spans="1:34" ht="13.5" customHeight="1">
      <c r="B20" s="517"/>
      <c r="C20" s="519" t="s">
        <v>95</v>
      </c>
      <c r="D20" s="519"/>
      <c r="E20" s="520"/>
      <c r="F20" s="520"/>
      <c r="G20" s="520"/>
      <c r="H20" s="520" t="s">
        <v>90</v>
      </c>
      <c r="I20" s="520"/>
      <c r="J20" s="520"/>
      <c r="K20" s="520"/>
      <c r="L20" s="520"/>
      <c r="M20" s="520"/>
      <c r="N20" s="520"/>
      <c r="O20" s="522"/>
      <c r="P20" s="522"/>
      <c r="Q20" s="522"/>
      <c r="R20" s="522"/>
      <c r="S20" s="522"/>
      <c r="T20" s="522"/>
      <c r="U20" s="522"/>
      <c r="V20" s="565">
        <f>O20-S20</f>
        <v>0</v>
      </c>
      <c r="W20" s="565"/>
      <c r="X20" s="565"/>
      <c r="Y20" s="565"/>
      <c r="Z20" s="517"/>
      <c r="AA20" s="519"/>
      <c r="AB20" s="519"/>
      <c r="AC20" s="567"/>
      <c r="AD20" s="519"/>
      <c r="AE20" s="563"/>
    </row>
    <row r="21" spans="1:34" ht="13.5" customHeight="1">
      <c r="B21" s="518"/>
      <c r="C21" s="475"/>
      <c r="D21" s="475"/>
      <c r="E21" s="521"/>
      <c r="F21" s="521"/>
      <c r="G21" s="521"/>
      <c r="H21" s="521"/>
      <c r="I21" s="521"/>
      <c r="J21" s="521"/>
      <c r="K21" s="521"/>
      <c r="L21" s="521"/>
      <c r="M21" s="521"/>
      <c r="N21" s="521"/>
      <c r="O21" s="523"/>
      <c r="P21" s="523"/>
      <c r="Q21" s="523"/>
      <c r="R21" s="523"/>
      <c r="S21" s="523"/>
      <c r="T21" s="523"/>
      <c r="U21" s="523"/>
      <c r="V21" s="566"/>
      <c r="W21" s="566"/>
      <c r="X21" s="566"/>
      <c r="Y21" s="566"/>
      <c r="Z21" s="518"/>
      <c r="AA21" s="475"/>
      <c r="AB21" s="475"/>
      <c r="AC21" s="568"/>
      <c r="AD21" s="475"/>
      <c r="AE21" s="564"/>
    </row>
    <row r="22" spans="1:34" ht="13.5" customHeight="1">
      <c r="B22" s="517"/>
      <c r="C22" s="519" t="s">
        <v>95</v>
      </c>
      <c r="D22" s="519"/>
      <c r="E22" s="520"/>
      <c r="F22" s="520"/>
      <c r="G22" s="520"/>
      <c r="H22" s="520" t="s">
        <v>90</v>
      </c>
      <c r="I22" s="520"/>
      <c r="J22" s="520"/>
      <c r="K22" s="520"/>
      <c r="L22" s="520"/>
      <c r="M22" s="520"/>
      <c r="N22" s="520"/>
      <c r="O22" s="522"/>
      <c r="P22" s="522"/>
      <c r="Q22" s="522"/>
      <c r="R22" s="522"/>
      <c r="S22" s="522"/>
      <c r="T22" s="522"/>
      <c r="U22" s="522"/>
      <c r="V22" s="565">
        <f>O22-S22</f>
        <v>0</v>
      </c>
      <c r="W22" s="565"/>
      <c r="X22" s="565"/>
      <c r="Y22" s="565"/>
      <c r="Z22" s="517"/>
      <c r="AA22" s="519"/>
      <c r="AB22" s="519"/>
      <c r="AC22" s="567"/>
      <c r="AD22" s="519"/>
      <c r="AE22" s="563"/>
    </row>
    <row r="23" spans="1:34" ht="13.5" customHeight="1">
      <c r="B23" s="518"/>
      <c r="C23" s="475"/>
      <c r="D23" s="475"/>
      <c r="E23" s="521"/>
      <c r="F23" s="521"/>
      <c r="G23" s="521"/>
      <c r="H23" s="521"/>
      <c r="I23" s="521"/>
      <c r="J23" s="521"/>
      <c r="K23" s="521"/>
      <c r="L23" s="521"/>
      <c r="M23" s="521"/>
      <c r="N23" s="521"/>
      <c r="O23" s="523"/>
      <c r="P23" s="523"/>
      <c r="Q23" s="523"/>
      <c r="R23" s="523"/>
      <c r="S23" s="523"/>
      <c r="T23" s="523"/>
      <c r="U23" s="523"/>
      <c r="V23" s="566"/>
      <c r="W23" s="566"/>
      <c r="X23" s="566"/>
      <c r="Y23" s="566"/>
      <c r="Z23" s="518"/>
      <c r="AA23" s="475"/>
      <c r="AB23" s="475"/>
      <c r="AC23" s="568"/>
      <c r="AD23" s="475"/>
      <c r="AE23" s="564"/>
    </row>
    <row r="24" spans="1:34" ht="13.5" customHeight="1">
      <c r="B24" s="517"/>
      <c r="C24" s="519" t="s">
        <v>95</v>
      </c>
      <c r="D24" s="519"/>
      <c r="E24" s="520"/>
      <c r="F24" s="520"/>
      <c r="G24" s="520"/>
      <c r="H24" s="520" t="s">
        <v>90</v>
      </c>
      <c r="I24" s="520"/>
      <c r="J24" s="520"/>
      <c r="K24" s="520"/>
      <c r="L24" s="520"/>
      <c r="M24" s="520"/>
      <c r="N24" s="520"/>
      <c r="O24" s="522"/>
      <c r="P24" s="522"/>
      <c r="Q24" s="522"/>
      <c r="R24" s="522"/>
      <c r="S24" s="522"/>
      <c r="T24" s="522"/>
      <c r="U24" s="522"/>
      <c r="V24" s="565">
        <f>O24-S24</f>
        <v>0</v>
      </c>
      <c r="W24" s="565"/>
      <c r="X24" s="565"/>
      <c r="Y24" s="565"/>
      <c r="Z24" s="517"/>
      <c r="AA24" s="519"/>
      <c r="AB24" s="519"/>
      <c r="AC24" s="567"/>
      <c r="AD24" s="519"/>
      <c r="AE24" s="563"/>
    </row>
    <row r="25" spans="1:34" ht="13.5" customHeight="1" thickBot="1">
      <c r="B25" s="518"/>
      <c r="C25" s="475"/>
      <c r="D25" s="475"/>
      <c r="E25" s="521"/>
      <c r="F25" s="521"/>
      <c r="G25" s="521"/>
      <c r="H25" s="521"/>
      <c r="I25" s="521"/>
      <c r="J25" s="521"/>
      <c r="K25" s="521"/>
      <c r="L25" s="521"/>
      <c r="M25" s="521"/>
      <c r="N25" s="521"/>
      <c r="O25" s="523"/>
      <c r="P25" s="523"/>
      <c r="Q25" s="523"/>
      <c r="R25" s="523"/>
      <c r="S25" s="585"/>
      <c r="T25" s="585"/>
      <c r="U25" s="585"/>
      <c r="V25" s="569"/>
      <c r="W25" s="569"/>
      <c r="X25" s="569"/>
      <c r="Y25" s="569"/>
      <c r="Z25" s="583"/>
      <c r="AA25" s="489"/>
      <c r="AB25" s="489"/>
      <c r="AC25" s="584"/>
      <c r="AD25" s="475"/>
      <c r="AE25" s="564"/>
    </row>
    <row r="26" spans="1:34" ht="13.5" customHeight="1">
      <c r="B26" s="2"/>
      <c r="C26" s="2"/>
      <c r="D26" s="2"/>
      <c r="E26" s="2"/>
      <c r="F26" s="2"/>
      <c r="G26" s="2"/>
      <c r="H26" s="2"/>
      <c r="I26" s="2"/>
      <c r="J26" s="2"/>
      <c r="K26" s="2"/>
      <c r="L26" s="2"/>
      <c r="M26" s="2"/>
      <c r="N26" s="2"/>
      <c r="O26" s="124"/>
      <c r="P26" s="124"/>
      <c r="Q26" s="124"/>
      <c r="R26" s="124"/>
      <c r="S26" s="573" t="s">
        <v>14</v>
      </c>
      <c r="T26" s="574"/>
      <c r="U26" s="574"/>
      <c r="V26" s="577">
        <f>SUM(V12:Y25)</f>
        <v>0</v>
      </c>
      <c r="W26" s="577"/>
      <c r="X26" s="577"/>
      <c r="Y26" s="577"/>
      <c r="Z26" s="577"/>
      <c r="AA26" s="577"/>
      <c r="AB26" s="577"/>
      <c r="AC26" s="578"/>
      <c r="AD26" s="2"/>
      <c r="AE26" s="2"/>
    </row>
    <row r="27" spans="1:34" ht="13.5" customHeight="1" thickBot="1">
      <c r="B27" s="2"/>
      <c r="C27" s="2"/>
      <c r="D27" s="2"/>
      <c r="E27" s="2"/>
      <c r="F27" s="2"/>
      <c r="G27" s="2"/>
      <c r="H27" s="2"/>
      <c r="I27" s="2"/>
      <c r="J27" s="2"/>
      <c r="K27" s="2"/>
      <c r="L27" s="2"/>
      <c r="M27" s="2"/>
      <c r="N27" s="2"/>
      <c r="O27" s="124"/>
      <c r="P27" s="124"/>
      <c r="Q27" s="124"/>
      <c r="R27" s="124"/>
      <c r="S27" s="575"/>
      <c r="T27" s="576"/>
      <c r="U27" s="576"/>
      <c r="V27" s="579"/>
      <c r="W27" s="579"/>
      <c r="X27" s="579"/>
      <c r="Y27" s="579"/>
      <c r="Z27" s="579"/>
      <c r="AA27" s="579"/>
      <c r="AB27" s="579"/>
      <c r="AC27" s="580"/>
      <c r="AD27" s="2"/>
      <c r="AE27" s="2"/>
    </row>
    <row r="28" spans="1:34" ht="13.5" customHeight="1">
      <c r="B28" s="2"/>
      <c r="C28" s="2"/>
      <c r="D28" s="2"/>
      <c r="E28" s="2"/>
      <c r="F28" s="2"/>
      <c r="G28" s="2"/>
      <c r="H28" s="2"/>
      <c r="I28" s="489" t="s">
        <v>49</v>
      </c>
      <c r="J28" s="489"/>
      <c r="K28" s="489"/>
      <c r="L28" s="489"/>
      <c r="M28" s="489"/>
      <c r="N28" s="489"/>
      <c r="O28" s="489"/>
      <c r="P28" s="489"/>
      <c r="Q28" s="489"/>
      <c r="S28" s="124"/>
      <c r="T28" s="124"/>
      <c r="U28" s="124"/>
      <c r="V28" s="125"/>
      <c r="W28" s="125"/>
      <c r="X28" s="125"/>
      <c r="Y28" s="125"/>
      <c r="Z28" s="2"/>
      <c r="AA28" s="2"/>
      <c r="AB28" s="2"/>
      <c r="AC28" s="2"/>
      <c r="AD28" s="2"/>
      <c r="AE28" s="2"/>
    </row>
    <row r="29" spans="1:34" ht="13.5"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4" ht="13.5" customHeight="1">
      <c r="L30" s="4"/>
      <c r="M30" s="4"/>
      <c r="N30" s="4"/>
      <c r="O30" s="489" t="s">
        <v>107</v>
      </c>
      <c r="P30" s="489"/>
      <c r="Q30" s="489"/>
      <c r="R30" s="489"/>
      <c r="S30" s="489"/>
      <c r="T30" s="508"/>
      <c r="U30" s="508"/>
      <c r="V30" s="508"/>
      <c r="W30" s="508"/>
      <c r="X30" s="508"/>
      <c r="Y30" s="508"/>
      <c r="Z30" s="508"/>
      <c r="AA30" s="508"/>
      <c r="AB30" s="508"/>
      <c r="AC30" s="581" t="s">
        <v>104</v>
      </c>
      <c r="AD30" s="581"/>
      <c r="AE30" s="118"/>
    </row>
    <row r="31" spans="1:34" ht="13.5" customHeight="1">
      <c r="A31" s="4"/>
      <c r="B31" s="4"/>
      <c r="C31" s="4"/>
      <c r="D31" s="4"/>
      <c r="E31" s="4"/>
      <c r="F31" s="4"/>
      <c r="G31" s="4"/>
      <c r="H31" s="4"/>
      <c r="I31" s="4"/>
      <c r="J31" s="4"/>
      <c r="K31" s="4"/>
      <c r="L31" s="4"/>
      <c r="M31" s="4"/>
      <c r="N31" s="4"/>
      <c r="O31" s="475"/>
      <c r="P31" s="475"/>
      <c r="Q31" s="475"/>
      <c r="R31" s="475"/>
      <c r="S31" s="475"/>
      <c r="T31" s="509"/>
      <c r="U31" s="509"/>
      <c r="V31" s="509"/>
      <c r="W31" s="509"/>
      <c r="X31" s="509"/>
      <c r="Y31" s="509"/>
      <c r="Z31" s="509"/>
      <c r="AA31" s="509"/>
      <c r="AB31" s="509"/>
      <c r="AC31" s="582"/>
      <c r="AD31" s="582"/>
      <c r="AE31" s="118"/>
      <c r="AH31" s="4"/>
    </row>
    <row r="32" spans="1:34" ht="13.5" customHeight="1">
      <c r="A32" s="4"/>
      <c r="B32" s="4"/>
      <c r="C32" s="4"/>
      <c r="D32" s="4"/>
      <c r="E32" s="4"/>
      <c r="F32" s="4"/>
      <c r="G32" s="4"/>
      <c r="H32" s="4"/>
      <c r="I32" s="4"/>
      <c r="J32" s="4"/>
      <c r="K32" s="4"/>
      <c r="L32" s="4"/>
      <c r="M32" s="4"/>
      <c r="N32" s="4"/>
      <c r="O32" s="2"/>
      <c r="P32" s="2"/>
      <c r="Q32" s="2"/>
      <c r="R32" s="2"/>
      <c r="S32" s="2"/>
      <c r="T32" s="2"/>
      <c r="U32" s="2"/>
      <c r="V32" s="2"/>
      <c r="W32" s="2"/>
      <c r="X32" s="2"/>
      <c r="Y32" s="2"/>
      <c r="Z32" s="2"/>
      <c r="AA32" s="2"/>
      <c r="AB32" s="2"/>
      <c r="AC32" s="126"/>
      <c r="AD32" s="126"/>
      <c r="AE32" s="118"/>
      <c r="AH32" s="4"/>
    </row>
    <row r="33" spans="2:33" ht="13.5" customHeight="1" thickBot="1"/>
    <row r="34" spans="2:33" ht="13.5" customHeight="1">
      <c r="B34" s="109"/>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8"/>
      <c r="AB34" s="4"/>
      <c r="AC34" s="4"/>
      <c r="AD34" s="4"/>
      <c r="AE34" s="4"/>
      <c r="AF34" s="4"/>
      <c r="AG34" s="4"/>
    </row>
    <row r="35" spans="2:33" ht="13.5" customHeight="1">
      <c r="B35" s="128"/>
      <c r="C35" s="4"/>
      <c r="D35" s="4"/>
      <c r="E35" s="4"/>
      <c r="F35" s="4"/>
      <c r="G35" s="4"/>
      <c r="H35" s="4"/>
      <c r="I35" s="4"/>
      <c r="J35" s="4"/>
      <c r="K35" s="4"/>
      <c r="L35" s="4"/>
      <c r="M35" s="4"/>
      <c r="N35" s="4"/>
      <c r="O35" s="4"/>
      <c r="P35" s="4"/>
      <c r="Q35" s="4"/>
      <c r="R35" s="4"/>
      <c r="S35" s="4"/>
      <c r="T35" s="4"/>
      <c r="U35" s="4"/>
      <c r="V35" s="4"/>
      <c r="W35" s="4"/>
      <c r="X35" s="4"/>
      <c r="Y35" s="4"/>
      <c r="Z35" s="4"/>
      <c r="AA35" s="128"/>
      <c r="AB35" s="4"/>
      <c r="AC35" s="4"/>
      <c r="AD35" s="4"/>
      <c r="AE35" s="4"/>
      <c r="AF35" s="4"/>
      <c r="AG35" s="4"/>
    </row>
    <row r="36" spans="2:33" ht="13.5" customHeight="1">
      <c r="B36" s="128"/>
      <c r="C36" s="4"/>
      <c r="D36" s="4"/>
      <c r="E36" s="4"/>
      <c r="F36" s="4"/>
      <c r="G36" s="4"/>
      <c r="H36" s="4"/>
      <c r="I36" s="4"/>
      <c r="J36" s="4"/>
      <c r="K36" s="4"/>
      <c r="L36" s="4"/>
      <c r="M36" s="4"/>
      <c r="N36" s="4"/>
      <c r="O36" s="4"/>
      <c r="P36" s="4"/>
      <c r="Q36" s="4"/>
      <c r="R36" s="4"/>
      <c r="S36" s="4"/>
      <c r="T36" s="4"/>
      <c r="U36" s="4"/>
      <c r="V36" s="4"/>
      <c r="W36" s="4"/>
      <c r="X36" s="4"/>
      <c r="Y36" s="4"/>
      <c r="Z36" s="4"/>
      <c r="AA36" s="128"/>
      <c r="AB36" s="4"/>
      <c r="AC36" s="4"/>
      <c r="AD36" s="4"/>
      <c r="AE36" s="4"/>
      <c r="AF36" s="4"/>
      <c r="AG36" s="4"/>
    </row>
    <row r="37" spans="2:33" ht="13.5" customHeight="1">
      <c r="B37" s="488" t="s">
        <v>51</v>
      </c>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90"/>
      <c r="AA37" s="128"/>
      <c r="AB37" s="4"/>
      <c r="AC37" s="4"/>
      <c r="AD37" s="4"/>
      <c r="AE37" s="4"/>
      <c r="AF37" s="4"/>
      <c r="AG37" s="4"/>
    </row>
    <row r="38" spans="2:33" ht="13.5" customHeight="1">
      <c r="B38" s="128"/>
      <c r="C38" s="4"/>
      <c r="D38" s="4"/>
      <c r="E38" s="4"/>
      <c r="F38" s="4"/>
      <c r="G38" s="4"/>
      <c r="H38" s="4"/>
      <c r="I38" s="4"/>
      <c r="J38" s="4"/>
      <c r="K38" s="4"/>
      <c r="L38" s="4"/>
      <c r="M38" s="4"/>
      <c r="N38" s="4"/>
      <c r="O38" s="4"/>
      <c r="P38" s="4"/>
      <c r="Q38" s="4"/>
      <c r="R38" s="4"/>
      <c r="S38" s="4"/>
      <c r="T38" s="4"/>
      <c r="U38" s="4"/>
      <c r="V38" s="4"/>
      <c r="W38" s="4"/>
      <c r="X38" s="4"/>
      <c r="Y38" s="4"/>
      <c r="Z38" s="4"/>
      <c r="AA38" s="128"/>
      <c r="AB38" s="4"/>
      <c r="AC38" s="4"/>
      <c r="AD38" s="4"/>
      <c r="AE38" s="4"/>
      <c r="AF38" s="4"/>
      <c r="AG38" s="4"/>
    </row>
    <row r="39" spans="2:33" ht="13.5" customHeight="1">
      <c r="B39" s="128"/>
      <c r="C39" s="4"/>
      <c r="D39" s="4"/>
      <c r="E39" s="4"/>
      <c r="F39" s="4"/>
      <c r="G39" s="4"/>
      <c r="H39" s="4"/>
      <c r="I39" s="4"/>
      <c r="J39" s="4"/>
      <c r="K39" s="4"/>
      <c r="L39" s="4"/>
      <c r="M39" s="4"/>
      <c r="N39" s="4"/>
      <c r="O39" s="4"/>
      <c r="P39" s="4"/>
      <c r="Q39" s="4"/>
      <c r="R39" s="4"/>
      <c r="S39" s="4"/>
      <c r="T39" s="4"/>
      <c r="U39" s="4"/>
      <c r="V39" s="4"/>
      <c r="W39" s="4"/>
      <c r="X39" s="4"/>
      <c r="Y39" s="4"/>
      <c r="Z39" s="4"/>
      <c r="AA39" s="128"/>
      <c r="AB39" s="4"/>
      <c r="AC39" s="4"/>
      <c r="AD39" s="4"/>
      <c r="AE39" s="4"/>
      <c r="AF39" s="4"/>
      <c r="AG39" s="4"/>
    </row>
    <row r="40" spans="2:33" ht="13.5" customHeight="1">
      <c r="B40" s="128"/>
      <c r="C40" s="4"/>
      <c r="D40" s="4"/>
      <c r="E40" s="4"/>
      <c r="F40" s="4"/>
      <c r="G40" s="4"/>
      <c r="H40" s="4"/>
      <c r="I40" s="4"/>
      <c r="J40" s="4"/>
      <c r="K40" s="4"/>
      <c r="L40" s="4"/>
      <c r="M40" s="4"/>
      <c r="N40" s="4"/>
      <c r="O40" s="4"/>
      <c r="P40" s="4"/>
      <c r="Q40" s="4"/>
      <c r="R40" s="4"/>
      <c r="S40" s="4"/>
      <c r="T40" s="4"/>
      <c r="U40" s="4"/>
      <c r="V40" s="4"/>
      <c r="W40" s="4"/>
      <c r="X40" s="4"/>
      <c r="Y40" s="4"/>
      <c r="Z40" s="4"/>
      <c r="AA40" s="128"/>
      <c r="AB40" s="4"/>
      <c r="AC40" s="4"/>
      <c r="AD40" s="4"/>
      <c r="AE40" s="4"/>
      <c r="AF40" s="4"/>
      <c r="AG40" s="4"/>
    </row>
    <row r="41" spans="2:33" ht="13.5" customHeight="1">
      <c r="B41" s="128"/>
      <c r="C41" s="4"/>
      <c r="D41" s="4"/>
      <c r="E41" s="4"/>
      <c r="F41" s="4"/>
      <c r="G41" s="4"/>
      <c r="H41" s="4"/>
      <c r="I41" s="4"/>
      <c r="J41" s="4"/>
      <c r="K41" s="4"/>
      <c r="L41" s="4"/>
      <c r="M41" s="4"/>
      <c r="N41" s="4"/>
      <c r="O41" s="4"/>
      <c r="P41" s="4"/>
      <c r="Q41" s="4"/>
      <c r="R41" s="4"/>
      <c r="S41" s="4"/>
      <c r="T41" s="4"/>
      <c r="U41" s="4"/>
      <c r="V41" s="4"/>
      <c r="W41" s="4"/>
      <c r="X41" s="4"/>
      <c r="Y41" s="4"/>
      <c r="Z41" s="4"/>
      <c r="AA41" s="128"/>
      <c r="AB41" s="4"/>
      <c r="AC41" s="4"/>
      <c r="AD41" s="4"/>
      <c r="AE41" s="4"/>
      <c r="AF41" s="4"/>
      <c r="AG41" s="4"/>
    </row>
    <row r="42" spans="2:33" ht="13.5" customHeight="1">
      <c r="B42" s="128"/>
      <c r="C42" s="4"/>
      <c r="D42" s="4"/>
      <c r="E42" s="4"/>
      <c r="F42" s="4"/>
      <c r="G42" s="4"/>
      <c r="H42" s="4"/>
      <c r="I42" s="4"/>
      <c r="J42" s="4"/>
      <c r="K42" s="4"/>
      <c r="L42" s="4"/>
      <c r="M42" s="4"/>
      <c r="N42" s="4"/>
      <c r="O42" s="4"/>
      <c r="P42" s="4"/>
      <c r="Q42" s="4"/>
      <c r="R42" s="4"/>
      <c r="S42" s="4"/>
      <c r="T42" s="4"/>
      <c r="U42" s="4"/>
      <c r="V42" s="4"/>
      <c r="W42" s="4"/>
      <c r="X42" s="4"/>
      <c r="Y42" s="4"/>
      <c r="Z42" s="4"/>
      <c r="AA42" s="128"/>
      <c r="AB42" s="4"/>
      <c r="AC42" s="4"/>
      <c r="AD42" s="4"/>
      <c r="AE42" s="4"/>
      <c r="AF42" s="4"/>
      <c r="AG42" s="4"/>
    </row>
    <row r="43" spans="2:33" ht="13.5" customHeight="1">
      <c r="B43" s="128"/>
      <c r="C43" s="4"/>
      <c r="D43" s="4"/>
      <c r="E43" s="4"/>
      <c r="F43" s="4"/>
      <c r="G43" s="4"/>
      <c r="H43" s="4"/>
      <c r="I43" s="4"/>
      <c r="J43" s="4"/>
      <c r="K43" s="4"/>
      <c r="L43" s="4"/>
      <c r="M43" s="4"/>
      <c r="N43" s="4"/>
      <c r="O43" s="4"/>
      <c r="P43" s="4"/>
      <c r="Q43" s="4"/>
      <c r="R43" s="4"/>
      <c r="S43" s="4"/>
      <c r="T43" s="4"/>
      <c r="U43" s="4"/>
      <c r="V43" s="4"/>
      <c r="W43" s="4"/>
      <c r="X43" s="4"/>
      <c r="Y43" s="4"/>
      <c r="Z43" s="4"/>
      <c r="AA43" s="128"/>
      <c r="AB43" s="4"/>
      <c r="AC43" s="4"/>
      <c r="AD43" s="4"/>
      <c r="AE43" s="4"/>
      <c r="AF43" s="4"/>
      <c r="AG43" s="4"/>
    </row>
    <row r="44" spans="2:33" ht="13.5" customHeight="1">
      <c r="B44" s="128"/>
      <c r="C44" s="4"/>
      <c r="D44" s="4"/>
      <c r="E44" s="4"/>
      <c r="F44" s="4"/>
      <c r="G44" s="4"/>
      <c r="H44" s="4"/>
      <c r="I44" s="4"/>
      <c r="J44" s="4"/>
      <c r="K44" s="4"/>
      <c r="L44" s="4"/>
      <c r="M44" s="4"/>
      <c r="N44" s="4"/>
      <c r="O44" s="4"/>
      <c r="P44" s="4"/>
      <c r="Q44" s="4"/>
      <c r="R44" s="4"/>
      <c r="S44" s="4"/>
      <c r="T44" s="4"/>
      <c r="U44" s="4"/>
      <c r="V44" s="4"/>
      <c r="W44" s="4"/>
      <c r="X44" s="4"/>
      <c r="Y44" s="4"/>
      <c r="Z44" s="4"/>
      <c r="AA44" s="128"/>
      <c r="AB44" s="4"/>
      <c r="AC44" s="4"/>
      <c r="AD44" s="4"/>
      <c r="AE44" s="4"/>
      <c r="AF44" s="4"/>
      <c r="AG44" s="4"/>
    </row>
    <row r="45" spans="2:33" ht="13.5" customHeight="1">
      <c r="B45" s="128"/>
      <c r="C45" s="4"/>
      <c r="D45" s="4"/>
      <c r="E45" s="4"/>
      <c r="F45" s="4"/>
      <c r="G45" s="4"/>
      <c r="H45" s="4"/>
      <c r="I45" s="4"/>
      <c r="J45" s="4"/>
      <c r="K45" s="4"/>
      <c r="L45" s="4"/>
      <c r="M45" s="4"/>
      <c r="N45" s="4"/>
      <c r="O45" s="4"/>
      <c r="P45" s="4"/>
      <c r="Q45" s="4"/>
      <c r="R45" s="4"/>
      <c r="S45" s="4"/>
      <c r="T45" s="4"/>
      <c r="U45" s="4"/>
      <c r="V45" s="4"/>
      <c r="W45" s="4"/>
      <c r="X45" s="4"/>
      <c r="Y45" s="4"/>
      <c r="Z45" s="4"/>
      <c r="AA45" s="128"/>
      <c r="AB45" s="570" t="s">
        <v>108</v>
      </c>
      <c r="AC45" s="571"/>
      <c r="AD45" s="571"/>
      <c r="AE45" s="572"/>
      <c r="AF45" s="4"/>
      <c r="AG45" s="4"/>
    </row>
    <row r="46" spans="2:33" ht="13.5" customHeight="1">
      <c r="B46" s="128"/>
      <c r="C46" s="4"/>
      <c r="D46" s="4"/>
      <c r="E46" s="4"/>
      <c r="F46" s="4"/>
      <c r="G46" s="4"/>
      <c r="H46" s="4"/>
      <c r="I46" s="4"/>
      <c r="J46" s="4"/>
      <c r="K46" s="4"/>
      <c r="L46" s="4"/>
      <c r="M46" s="4"/>
      <c r="N46" s="4"/>
      <c r="O46" s="4"/>
      <c r="P46" s="4"/>
      <c r="Q46" s="4"/>
      <c r="R46" s="4"/>
      <c r="S46" s="4"/>
      <c r="T46" s="4"/>
      <c r="U46" s="4"/>
      <c r="V46" s="4"/>
      <c r="W46" s="4"/>
      <c r="X46" s="4"/>
      <c r="Y46" s="4"/>
      <c r="Z46" s="4"/>
      <c r="AA46" s="128"/>
      <c r="AB46" s="131"/>
      <c r="AC46" s="4"/>
      <c r="AD46" s="4"/>
      <c r="AE46" s="132"/>
      <c r="AF46" s="4"/>
      <c r="AG46" s="4"/>
    </row>
    <row r="47" spans="2:33" ht="13.5" customHeight="1">
      <c r="B47" s="128"/>
      <c r="C47" s="4"/>
      <c r="D47" s="4"/>
      <c r="E47" s="4"/>
      <c r="F47" s="4"/>
      <c r="G47" s="4"/>
      <c r="H47" s="4"/>
      <c r="I47" s="4"/>
      <c r="J47" s="4"/>
      <c r="K47" s="4"/>
      <c r="L47" s="4"/>
      <c r="M47" s="4"/>
      <c r="N47" s="4"/>
      <c r="O47" s="4"/>
      <c r="P47" s="4"/>
      <c r="Q47" s="4"/>
      <c r="R47" s="4"/>
      <c r="S47" s="4"/>
      <c r="T47" s="4"/>
      <c r="U47" s="4"/>
      <c r="V47" s="4"/>
      <c r="W47" s="4"/>
      <c r="X47" s="4"/>
      <c r="Y47" s="4"/>
      <c r="Z47" s="4"/>
      <c r="AA47" s="128"/>
      <c r="AB47" s="131"/>
      <c r="AC47" s="4"/>
      <c r="AD47" s="4"/>
      <c r="AE47" s="132"/>
      <c r="AF47" s="4"/>
      <c r="AG47" s="4"/>
    </row>
    <row r="48" spans="2:33" ht="13.5" customHeight="1">
      <c r="B48" s="128"/>
      <c r="C48" s="4"/>
      <c r="D48" s="4"/>
      <c r="E48" s="4"/>
      <c r="F48" s="4"/>
      <c r="G48" s="4"/>
      <c r="H48" s="4"/>
      <c r="I48" s="4"/>
      <c r="J48" s="4"/>
      <c r="K48" s="4"/>
      <c r="L48" s="4"/>
      <c r="M48" s="4"/>
      <c r="N48" s="4"/>
      <c r="O48" s="4"/>
      <c r="P48" s="4"/>
      <c r="Q48" s="4"/>
      <c r="R48" s="4"/>
      <c r="S48" s="4"/>
      <c r="T48" s="4"/>
      <c r="U48" s="4"/>
      <c r="V48" s="4"/>
      <c r="W48" s="4"/>
      <c r="X48" s="4"/>
      <c r="Y48" s="4"/>
      <c r="Z48" s="4"/>
      <c r="AA48" s="128"/>
      <c r="AB48" s="131"/>
      <c r="AC48" s="4"/>
      <c r="AD48" s="4"/>
      <c r="AE48" s="132"/>
      <c r="AF48" s="4"/>
      <c r="AG48" s="4"/>
    </row>
    <row r="49" spans="1:34" ht="13.5" customHeight="1">
      <c r="B49" s="128"/>
      <c r="C49" s="4"/>
      <c r="D49" s="4"/>
      <c r="E49" s="4"/>
      <c r="F49" s="4"/>
      <c r="G49" s="4"/>
      <c r="H49" s="4"/>
      <c r="I49" s="4"/>
      <c r="J49" s="4"/>
      <c r="K49" s="4"/>
      <c r="L49" s="4"/>
      <c r="M49" s="4"/>
      <c r="N49" s="4"/>
      <c r="O49" s="4"/>
      <c r="P49" s="4"/>
      <c r="Q49" s="4"/>
      <c r="R49" s="4"/>
      <c r="S49" s="4"/>
      <c r="T49" s="4"/>
      <c r="U49" s="4"/>
      <c r="V49" s="4"/>
      <c r="W49" s="4"/>
      <c r="X49" s="4"/>
      <c r="Y49" s="4"/>
      <c r="Z49" s="4"/>
      <c r="AA49" s="128"/>
      <c r="AB49" s="131"/>
      <c r="AC49" s="4"/>
      <c r="AD49" s="4"/>
      <c r="AE49" s="132"/>
      <c r="AF49" s="4"/>
      <c r="AG49" s="4"/>
    </row>
    <row r="50" spans="1:34" ht="13.5" customHeight="1">
      <c r="B50" s="128"/>
      <c r="C50" s="4"/>
      <c r="D50" s="4"/>
      <c r="E50" s="4"/>
      <c r="F50" s="4"/>
      <c r="G50" s="4"/>
      <c r="H50" s="4"/>
      <c r="I50" s="4"/>
      <c r="J50" s="4"/>
      <c r="K50" s="4"/>
      <c r="L50" s="4"/>
      <c r="M50" s="4"/>
      <c r="N50" s="4"/>
      <c r="O50" s="4"/>
      <c r="P50" s="4"/>
      <c r="Q50" s="4"/>
      <c r="R50" s="4"/>
      <c r="S50" s="4"/>
      <c r="T50" s="4"/>
      <c r="U50" s="4"/>
      <c r="V50" s="4"/>
      <c r="W50" s="4"/>
      <c r="X50" s="4"/>
      <c r="Y50" s="4"/>
      <c r="Z50" s="4"/>
      <c r="AA50" s="128"/>
      <c r="AB50" s="122"/>
      <c r="AC50" s="106"/>
      <c r="AD50" s="106"/>
      <c r="AE50" s="133"/>
      <c r="AF50" s="4"/>
      <c r="AG50" s="4"/>
    </row>
    <row r="51" spans="1:34" ht="13.5" customHeight="1">
      <c r="B51" s="128"/>
      <c r="C51" s="4"/>
      <c r="D51" s="4"/>
      <c r="E51" s="4"/>
      <c r="F51" s="4"/>
      <c r="G51" s="4"/>
      <c r="H51" s="4"/>
      <c r="I51" s="4"/>
      <c r="J51" s="4"/>
      <c r="K51" s="4"/>
      <c r="L51" s="4"/>
      <c r="M51" s="4"/>
      <c r="N51" s="4"/>
      <c r="O51" s="4"/>
      <c r="P51" s="4"/>
      <c r="Q51" s="4"/>
      <c r="R51" s="4"/>
      <c r="S51" s="4"/>
      <c r="T51" s="4"/>
      <c r="U51" s="4"/>
      <c r="V51" s="4"/>
      <c r="W51" s="4"/>
      <c r="X51" s="4"/>
      <c r="Y51" s="4"/>
      <c r="Z51" s="4"/>
      <c r="AA51" s="128"/>
      <c r="AB51" s="570" t="s">
        <v>109</v>
      </c>
      <c r="AC51" s="571"/>
      <c r="AD51" s="571"/>
      <c r="AE51" s="572"/>
      <c r="AF51" s="4"/>
      <c r="AG51" s="4"/>
    </row>
    <row r="52" spans="1:34" ht="13.5" customHeight="1">
      <c r="B52" s="128"/>
      <c r="C52" s="4"/>
      <c r="D52" s="4"/>
      <c r="E52" s="4"/>
      <c r="F52" s="4"/>
      <c r="G52" s="4"/>
      <c r="H52" s="4"/>
      <c r="I52" s="4"/>
      <c r="J52" s="4"/>
      <c r="K52" s="4"/>
      <c r="L52" s="4"/>
      <c r="M52" s="4"/>
      <c r="N52" s="4"/>
      <c r="O52" s="4"/>
      <c r="P52" s="4"/>
      <c r="Q52" s="4"/>
      <c r="R52" s="4"/>
      <c r="S52" s="4"/>
      <c r="T52" s="4"/>
      <c r="U52" s="4"/>
      <c r="V52" s="4"/>
      <c r="W52" s="4"/>
      <c r="X52" s="4"/>
      <c r="Y52" s="4"/>
      <c r="Z52" s="4"/>
      <c r="AA52" s="128"/>
      <c r="AB52" s="131"/>
      <c r="AC52" s="4"/>
      <c r="AD52" s="4"/>
      <c r="AE52" s="132"/>
      <c r="AF52" s="4"/>
      <c r="AG52" s="4"/>
    </row>
    <row r="53" spans="1:34" ht="13.5" customHeight="1">
      <c r="B53" s="128"/>
      <c r="C53" s="138" t="s">
        <v>121</v>
      </c>
      <c r="D53" s="4"/>
      <c r="E53" s="4"/>
      <c r="F53" s="4"/>
      <c r="G53" s="4"/>
      <c r="H53" s="4"/>
      <c r="I53" s="4"/>
      <c r="J53" s="4"/>
      <c r="K53" s="4"/>
      <c r="L53" s="4"/>
      <c r="M53" s="4"/>
      <c r="N53" s="4"/>
      <c r="O53" s="4"/>
      <c r="P53" s="4"/>
      <c r="Q53" s="4"/>
      <c r="R53" s="4"/>
      <c r="S53" s="4"/>
      <c r="T53" s="4"/>
      <c r="U53" s="4"/>
      <c r="V53" s="4"/>
      <c r="W53" s="4"/>
      <c r="X53" s="4"/>
      <c r="Y53" s="4"/>
      <c r="Z53" s="4"/>
      <c r="AA53" s="128"/>
      <c r="AB53" s="131"/>
      <c r="AC53" s="4"/>
      <c r="AD53" s="4"/>
      <c r="AE53" s="132"/>
      <c r="AF53" s="4"/>
      <c r="AG53" s="4"/>
    </row>
    <row r="54" spans="1:34" ht="13.5" customHeight="1">
      <c r="B54" s="128"/>
      <c r="C54" s="4"/>
      <c r="D54" s="4"/>
      <c r="E54" s="4"/>
      <c r="F54" s="4"/>
      <c r="G54" s="4"/>
      <c r="H54" s="4"/>
      <c r="I54" s="4"/>
      <c r="J54" s="4"/>
      <c r="K54" s="4"/>
      <c r="L54" s="4"/>
      <c r="M54" s="4"/>
      <c r="N54" s="4"/>
      <c r="O54" s="4"/>
      <c r="P54" s="4"/>
      <c r="Q54" s="4"/>
      <c r="R54" s="4"/>
      <c r="S54" s="4"/>
      <c r="T54" s="4"/>
      <c r="U54" s="4"/>
      <c r="V54" s="4"/>
      <c r="W54" s="4"/>
      <c r="X54" s="4"/>
      <c r="Y54" s="4"/>
      <c r="Z54" s="4"/>
      <c r="AA54" s="128"/>
      <c r="AB54" s="131"/>
      <c r="AC54" s="4"/>
      <c r="AD54" s="4"/>
      <c r="AE54" s="132"/>
      <c r="AF54" s="4"/>
      <c r="AG54" s="4"/>
    </row>
    <row r="55" spans="1:34" ht="13.5" customHeight="1">
      <c r="B55" s="128"/>
      <c r="C55" s="4"/>
      <c r="D55" s="4"/>
      <c r="E55" s="4"/>
      <c r="F55" s="4"/>
      <c r="G55" s="4"/>
      <c r="H55" s="4"/>
      <c r="I55" s="4"/>
      <c r="J55" s="4"/>
      <c r="K55" s="4"/>
      <c r="L55" s="4"/>
      <c r="M55" s="4"/>
      <c r="N55" s="4"/>
      <c r="O55" s="4"/>
      <c r="P55" s="4"/>
      <c r="Q55" s="4"/>
      <c r="R55" s="4"/>
      <c r="S55" s="4"/>
      <c r="T55" s="4"/>
      <c r="U55" s="4"/>
      <c r="V55" s="4"/>
      <c r="W55" s="4"/>
      <c r="X55" s="4"/>
      <c r="Y55" s="4"/>
      <c r="Z55" s="4"/>
      <c r="AA55" s="128"/>
      <c r="AB55" s="131"/>
      <c r="AC55" s="4"/>
      <c r="AD55" s="4"/>
      <c r="AE55" s="132"/>
      <c r="AF55" s="4"/>
      <c r="AG55" s="4"/>
    </row>
    <row r="56" spans="1:34" ht="13.5" customHeight="1" thickBot="1">
      <c r="B56" s="129"/>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28"/>
      <c r="AB56" s="122"/>
      <c r="AC56" s="106"/>
      <c r="AD56" s="106"/>
      <c r="AE56" s="133"/>
      <c r="AF56" s="4"/>
      <c r="AG56" s="4"/>
    </row>
    <row r="57" spans="1:34" ht="13.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4" ht="13.5" customHeight="1">
      <c r="B58" s="6" t="s">
        <v>110</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4" s="135" customFormat="1" ht="15" customHeight="1">
      <c r="A59" s="134"/>
      <c r="C59" s="98" t="s">
        <v>117</v>
      </c>
      <c r="D59" s="98" t="s">
        <v>111</v>
      </c>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134"/>
    </row>
    <row r="60" spans="1:34" s="135" customFormat="1" ht="15" customHeight="1">
      <c r="A60" s="134"/>
      <c r="C60" s="98" t="s">
        <v>112</v>
      </c>
      <c r="D60" s="98" t="s">
        <v>119</v>
      </c>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134"/>
    </row>
    <row r="61" spans="1:34" s="135" customFormat="1" ht="15" customHeight="1">
      <c r="A61" s="134"/>
      <c r="C61" s="98" t="s">
        <v>113</v>
      </c>
      <c r="D61" s="98" t="s">
        <v>120</v>
      </c>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134"/>
    </row>
    <row r="62" spans="1:34" s="135" customFormat="1" ht="15" customHeight="1">
      <c r="C62" s="136" t="s">
        <v>114</v>
      </c>
      <c r="D62" s="136" t="s">
        <v>118</v>
      </c>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row>
    <row r="63" spans="1:34" s="135" customFormat="1" ht="15" customHeight="1">
      <c r="C63" s="137" t="s">
        <v>115</v>
      </c>
      <c r="D63" s="137" t="s">
        <v>116</v>
      </c>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row>
  </sheetData>
  <mergeCells count="122">
    <mergeCell ref="V24:Y25"/>
    <mergeCell ref="AB51:AE51"/>
    <mergeCell ref="B37:Z37"/>
    <mergeCell ref="S26:U27"/>
    <mergeCell ref="V26:AC27"/>
    <mergeCell ref="AC30:AD31"/>
    <mergeCell ref="O30:S31"/>
    <mergeCell ref="T30:AB31"/>
    <mergeCell ref="I28:Q28"/>
    <mergeCell ref="Z24:AC25"/>
    <mergeCell ref="AD24:AE25"/>
    <mergeCell ref="AB45:AE45"/>
    <mergeCell ref="B24:B25"/>
    <mergeCell ref="C24:C25"/>
    <mergeCell ref="D24:D25"/>
    <mergeCell ref="E24:G25"/>
    <mergeCell ref="H24:H25"/>
    <mergeCell ref="I24:K25"/>
    <mergeCell ref="L24:N25"/>
    <mergeCell ref="O24:R25"/>
    <mergeCell ref="S24:U25"/>
    <mergeCell ref="B20:B21"/>
    <mergeCell ref="C20:C21"/>
    <mergeCell ref="D20:D21"/>
    <mergeCell ref="E20:G21"/>
    <mergeCell ref="H20:H21"/>
    <mergeCell ref="AD20:AE21"/>
    <mergeCell ref="B22:B23"/>
    <mergeCell ref="C22:C23"/>
    <mergeCell ref="D22:D23"/>
    <mergeCell ref="E22:G23"/>
    <mergeCell ref="H22:H23"/>
    <mergeCell ref="O20:R21"/>
    <mergeCell ref="S20:U21"/>
    <mergeCell ref="V22:Y23"/>
    <mergeCell ref="Z22:AC23"/>
    <mergeCell ref="I20:K21"/>
    <mergeCell ref="L20:N21"/>
    <mergeCell ref="AD22:AE23"/>
    <mergeCell ref="O22:R23"/>
    <mergeCell ref="S22:U23"/>
    <mergeCell ref="I22:K23"/>
    <mergeCell ref="L22:N23"/>
    <mergeCell ref="V20:Y21"/>
    <mergeCell ref="Z20:AC21"/>
    <mergeCell ref="AD16:AE17"/>
    <mergeCell ref="B18:B19"/>
    <mergeCell ref="C18:C19"/>
    <mergeCell ref="D18:D19"/>
    <mergeCell ref="E18:G19"/>
    <mergeCell ref="H18:H19"/>
    <mergeCell ref="V18:Y19"/>
    <mergeCell ref="Z18:AC19"/>
    <mergeCell ref="I16:K17"/>
    <mergeCell ref="L16:N17"/>
    <mergeCell ref="O16:R17"/>
    <mergeCell ref="S16:U17"/>
    <mergeCell ref="AD18:AE19"/>
    <mergeCell ref="I18:K19"/>
    <mergeCell ref="L18:N19"/>
    <mergeCell ref="O18:R19"/>
    <mergeCell ref="S18:U19"/>
    <mergeCell ref="V16:Y17"/>
    <mergeCell ref="Z16:AC17"/>
    <mergeCell ref="B16:B17"/>
    <mergeCell ref="C16:C17"/>
    <mergeCell ref="D16:D17"/>
    <mergeCell ref="E16:G17"/>
    <mergeCell ref="H16:H17"/>
    <mergeCell ref="AD12:AE13"/>
    <mergeCell ref="B14:B15"/>
    <mergeCell ref="C14:C15"/>
    <mergeCell ref="D14:D15"/>
    <mergeCell ref="E14:G15"/>
    <mergeCell ref="H14:H15"/>
    <mergeCell ref="I14:K15"/>
    <mergeCell ref="L14:N15"/>
    <mergeCell ref="O14:R15"/>
    <mergeCell ref="S14:U15"/>
    <mergeCell ref="V14:Y15"/>
    <mergeCell ref="Z14:AC15"/>
    <mergeCell ref="V12:Y13"/>
    <mergeCell ref="Z12:AC13"/>
    <mergeCell ref="AD14:AE15"/>
    <mergeCell ref="Y3:Y4"/>
    <mergeCell ref="AB3:AB4"/>
    <mergeCell ref="Z3:Z4"/>
    <mergeCell ref="AA3:AA4"/>
    <mergeCell ref="C6:F7"/>
    <mergeCell ref="G4:O5"/>
    <mergeCell ref="G6:O7"/>
    <mergeCell ref="S12:U13"/>
    <mergeCell ref="B10:D10"/>
    <mergeCell ref="I11:K11"/>
    <mergeCell ref="E10:K10"/>
    <mergeCell ref="E11:G11"/>
    <mergeCell ref="L10:N10"/>
    <mergeCell ref="L11:N11"/>
    <mergeCell ref="B1:I2"/>
    <mergeCell ref="AD10:AE11"/>
    <mergeCell ref="B12:B13"/>
    <mergeCell ref="C12:C13"/>
    <mergeCell ref="D12:D13"/>
    <mergeCell ref="E12:G13"/>
    <mergeCell ref="I12:K13"/>
    <mergeCell ref="H12:H13"/>
    <mergeCell ref="L12:N13"/>
    <mergeCell ref="O12:R13"/>
    <mergeCell ref="AC6:AE6"/>
    <mergeCell ref="AC7:AE7"/>
    <mergeCell ref="O10:R11"/>
    <mergeCell ref="S10:U11"/>
    <mergeCell ref="V10:Y11"/>
    <mergeCell ref="Z10:AC11"/>
    <mergeCell ref="T7:V7"/>
    <mergeCell ref="W6:AB7"/>
    <mergeCell ref="W3:X4"/>
    <mergeCell ref="W1:X1"/>
    <mergeCell ref="Y1:AD1"/>
    <mergeCell ref="C4:F5"/>
    <mergeCell ref="T3:V3"/>
    <mergeCell ref="T4:V4"/>
  </mergeCells>
  <phoneticPr fontId="2"/>
  <pageMargins left="0.5" right="0.2" top="0.47" bottom="0.19" header="0.24" footer="0.23"/>
  <pageSetup paperSize="9"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63"/>
  <sheetViews>
    <sheetView view="pageBreakPreview" zoomScale="60" zoomScaleNormal="120" workbookViewId="0">
      <selection activeCell="AM13" sqref="AM13"/>
    </sheetView>
  </sheetViews>
  <sheetFormatPr defaultRowHeight="12.75"/>
  <cols>
    <col min="1" max="1" width="1.73046875" customWidth="1"/>
    <col min="2" max="8" width="3.1328125" customWidth="1"/>
    <col min="9" max="11" width="2.73046875" customWidth="1"/>
    <col min="12" max="25" width="3.1328125" customWidth="1"/>
    <col min="26" max="28" width="2.86328125" customWidth="1"/>
    <col min="29" max="34" width="3.1328125" customWidth="1"/>
  </cols>
  <sheetData>
    <row r="1" spans="1:32" ht="13.5" customHeight="1">
      <c r="B1" s="487" t="s">
        <v>94</v>
      </c>
      <c r="C1" s="487"/>
      <c r="D1" s="487"/>
      <c r="E1" s="487"/>
      <c r="F1" s="487"/>
      <c r="G1" s="487"/>
      <c r="H1" s="487"/>
      <c r="I1" s="487"/>
      <c r="J1" s="117"/>
      <c r="K1" s="117"/>
      <c r="L1" s="117"/>
      <c r="M1" s="117"/>
      <c r="N1" s="4"/>
      <c r="O1" s="4"/>
      <c r="P1" s="99"/>
      <c r="Q1" s="99"/>
      <c r="R1" s="99"/>
      <c r="S1" s="99"/>
      <c r="U1" s="100"/>
      <c r="V1" s="100"/>
      <c r="W1" s="540" t="s">
        <v>89</v>
      </c>
      <c r="X1" s="540"/>
      <c r="Y1" s="541"/>
      <c r="Z1" s="541"/>
      <c r="AA1" s="541"/>
      <c r="AB1" s="541"/>
      <c r="AC1" s="541"/>
      <c r="AD1" s="541"/>
    </row>
    <row r="2" spans="1:32" ht="13.5" customHeight="1">
      <c r="A2" s="4"/>
      <c r="B2" s="487"/>
      <c r="C2" s="487"/>
      <c r="D2" s="487"/>
      <c r="E2" s="487"/>
      <c r="F2" s="487"/>
      <c r="G2" s="487"/>
      <c r="H2" s="487"/>
      <c r="I2" s="487"/>
      <c r="J2" s="117"/>
      <c r="K2" s="117"/>
      <c r="L2" s="117"/>
      <c r="M2" s="117"/>
      <c r="N2" s="4"/>
      <c r="O2" s="4"/>
      <c r="P2" s="99"/>
      <c r="Q2" s="99"/>
      <c r="R2" s="99"/>
      <c r="S2" s="99"/>
      <c r="U2" s="100"/>
      <c r="V2" s="100"/>
      <c r="Y2" s="100"/>
      <c r="Z2" s="100"/>
      <c r="AA2" s="100"/>
      <c r="AB2" s="100"/>
      <c r="AC2" s="100"/>
      <c r="AD2" s="100"/>
      <c r="AE2" s="100"/>
    </row>
    <row r="3" spans="1:32" ht="13.5" customHeight="1">
      <c r="A3" s="2"/>
      <c r="B3" s="2"/>
      <c r="C3" s="2"/>
      <c r="D3" s="2"/>
      <c r="E3" s="2"/>
      <c r="F3" s="2"/>
      <c r="G3" s="2"/>
      <c r="H3" s="2"/>
      <c r="I3" s="2"/>
      <c r="J3" s="2"/>
      <c r="K3" s="2"/>
      <c r="L3" s="2"/>
      <c r="M3" s="2"/>
      <c r="N3" s="2"/>
      <c r="O3" s="2"/>
      <c r="T3" s="546" t="s">
        <v>87</v>
      </c>
      <c r="U3" s="546"/>
      <c r="V3" s="546"/>
      <c r="W3" s="508"/>
      <c r="X3" s="508"/>
      <c r="Y3" s="489" t="s">
        <v>79</v>
      </c>
      <c r="Z3" s="508"/>
      <c r="AA3" s="508"/>
      <c r="AB3" s="489" t="s">
        <v>80</v>
      </c>
      <c r="AC3" s="508"/>
      <c r="AD3" s="508"/>
      <c r="AE3" s="489" t="s">
        <v>81</v>
      </c>
    </row>
    <row r="4" spans="1:32" ht="13.5" customHeight="1">
      <c r="A4" s="2"/>
      <c r="B4" s="2"/>
      <c r="D4" s="489" t="s">
        <v>391</v>
      </c>
      <c r="E4" s="489"/>
      <c r="F4" s="633"/>
      <c r="G4" s="633"/>
      <c r="H4" s="489" t="s">
        <v>79</v>
      </c>
      <c r="I4" s="633"/>
      <c r="J4" s="633"/>
      <c r="K4" s="489" t="s">
        <v>126</v>
      </c>
      <c r="L4" s="489"/>
      <c r="T4" s="547" t="s">
        <v>391</v>
      </c>
      <c r="U4" s="547"/>
      <c r="V4" s="547"/>
      <c r="W4" s="508"/>
      <c r="X4" s="508"/>
      <c r="Y4" s="489"/>
      <c r="Z4" s="508"/>
      <c r="AA4" s="508"/>
      <c r="AB4" s="489"/>
      <c r="AC4" s="508"/>
      <c r="AD4" s="508"/>
      <c r="AE4" s="489"/>
    </row>
    <row r="5" spans="1:32" ht="13.5" customHeight="1">
      <c r="A5" s="2"/>
      <c r="B5" s="2"/>
      <c r="D5" s="475"/>
      <c r="E5" s="475"/>
      <c r="F5" s="634"/>
      <c r="G5" s="634"/>
      <c r="H5" s="475"/>
      <c r="I5" s="634"/>
      <c r="J5" s="634"/>
      <c r="K5" s="475"/>
      <c r="L5" s="475"/>
    </row>
    <row r="6" spans="1:32" ht="13.5" customHeight="1">
      <c r="W6" s="508"/>
      <c r="X6" s="508"/>
      <c r="Y6" s="508"/>
      <c r="Z6" s="508"/>
      <c r="AA6" s="508"/>
      <c r="AB6" s="508"/>
      <c r="AC6" s="524" t="s">
        <v>92</v>
      </c>
      <c r="AD6" s="524"/>
      <c r="AE6" s="524"/>
      <c r="AF6" s="118"/>
    </row>
    <row r="7" spans="1:32" ht="13.5" customHeight="1">
      <c r="C7" s="489" t="s">
        <v>107</v>
      </c>
      <c r="D7" s="489"/>
      <c r="E7" s="489"/>
      <c r="F7" s="489"/>
      <c r="G7" s="489"/>
      <c r="H7" s="508"/>
      <c r="I7" s="508"/>
      <c r="J7" s="508"/>
      <c r="K7" s="508"/>
      <c r="L7" s="508"/>
      <c r="M7" s="508"/>
      <c r="N7" s="508"/>
      <c r="O7" s="581" t="s">
        <v>104</v>
      </c>
      <c r="P7" s="581"/>
      <c r="T7" s="539" t="s">
        <v>91</v>
      </c>
      <c r="U7" s="539"/>
      <c r="V7" s="539"/>
      <c r="W7" s="509"/>
      <c r="X7" s="509"/>
      <c r="Y7" s="509"/>
      <c r="Z7" s="509"/>
      <c r="AA7" s="509"/>
      <c r="AB7" s="509"/>
      <c r="AC7" s="525" t="s">
        <v>93</v>
      </c>
      <c r="AD7" s="525"/>
      <c r="AE7" s="525"/>
      <c r="AF7" s="118"/>
    </row>
    <row r="8" spans="1:32" ht="13.5" customHeight="1">
      <c r="C8" s="475"/>
      <c r="D8" s="475"/>
      <c r="E8" s="475"/>
      <c r="F8" s="475"/>
      <c r="G8" s="475"/>
      <c r="H8" s="509"/>
      <c r="I8" s="509"/>
      <c r="J8" s="509"/>
      <c r="K8" s="509"/>
      <c r="L8" s="509"/>
      <c r="M8" s="509"/>
      <c r="N8" s="509"/>
      <c r="O8" s="582"/>
      <c r="P8" s="582"/>
    </row>
    <row r="9" spans="1:32" ht="13.5" customHeight="1"/>
    <row r="10" spans="1:32" ht="13.5" customHeight="1">
      <c r="B10" s="526" t="s">
        <v>98</v>
      </c>
      <c r="C10" s="527"/>
      <c r="D10" s="527"/>
      <c r="E10" s="570" t="s">
        <v>125</v>
      </c>
      <c r="F10" s="571"/>
      <c r="G10" s="571"/>
      <c r="H10" s="572"/>
      <c r="I10" s="570" t="s">
        <v>127</v>
      </c>
      <c r="J10" s="571"/>
      <c r="K10" s="572"/>
      <c r="L10" s="526" t="s">
        <v>99</v>
      </c>
      <c r="M10" s="527"/>
      <c r="N10" s="527"/>
      <c r="O10" s="527"/>
      <c r="P10" s="527"/>
      <c r="Q10" s="527"/>
      <c r="R10" s="514"/>
      <c r="S10" s="526" t="s">
        <v>103</v>
      </c>
      <c r="T10" s="527"/>
      <c r="U10" s="514"/>
      <c r="V10" s="526" t="s">
        <v>43</v>
      </c>
      <c r="W10" s="527"/>
      <c r="X10" s="527"/>
      <c r="Y10" s="514"/>
      <c r="Z10" s="526" t="s">
        <v>46</v>
      </c>
      <c r="AA10" s="527"/>
      <c r="AB10" s="514"/>
      <c r="AC10" s="530" t="s">
        <v>102</v>
      </c>
      <c r="AD10" s="531"/>
      <c r="AE10" s="531"/>
      <c r="AF10" s="532"/>
    </row>
    <row r="11" spans="1:32" ht="13.5" customHeight="1">
      <c r="B11" s="139" t="s">
        <v>16</v>
      </c>
      <c r="C11" s="123" t="s">
        <v>105</v>
      </c>
      <c r="D11" s="140" t="s">
        <v>17</v>
      </c>
      <c r="E11" s="570"/>
      <c r="F11" s="571"/>
      <c r="G11" s="571"/>
      <c r="H11" s="572"/>
      <c r="I11" s="570"/>
      <c r="J11" s="571"/>
      <c r="K11" s="572"/>
      <c r="L11" s="528" t="s">
        <v>100</v>
      </c>
      <c r="M11" s="529"/>
      <c r="N11" s="529"/>
      <c r="O11" s="123" t="s">
        <v>106</v>
      </c>
      <c r="P11" s="529" t="s">
        <v>101</v>
      </c>
      <c r="Q11" s="529"/>
      <c r="R11" s="516"/>
      <c r="S11" s="528" t="s">
        <v>42</v>
      </c>
      <c r="T11" s="529"/>
      <c r="U11" s="516"/>
      <c r="V11" s="528"/>
      <c r="W11" s="529"/>
      <c r="X11" s="529"/>
      <c r="Y11" s="516"/>
      <c r="Z11" s="528"/>
      <c r="AA11" s="529"/>
      <c r="AB11" s="516"/>
      <c r="AC11" s="533"/>
      <c r="AD11" s="534"/>
      <c r="AE11" s="534"/>
      <c r="AF11" s="535"/>
    </row>
    <row r="12" spans="1:32" ht="13.5" customHeight="1">
      <c r="B12" s="517"/>
      <c r="C12" s="519" t="s">
        <v>95</v>
      </c>
      <c r="D12" s="519"/>
      <c r="E12" s="596"/>
      <c r="F12" s="593"/>
      <c r="G12" s="593"/>
      <c r="H12" s="594"/>
      <c r="I12" s="592"/>
      <c r="J12" s="593"/>
      <c r="K12" s="594"/>
      <c r="L12" s="536"/>
      <c r="M12" s="597"/>
      <c r="N12" s="598"/>
      <c r="O12" s="520" t="s">
        <v>132</v>
      </c>
      <c r="P12" s="536"/>
      <c r="Q12" s="597"/>
      <c r="R12" s="598"/>
      <c r="S12" s="599"/>
      <c r="T12" s="599"/>
      <c r="U12" s="599"/>
      <c r="V12" s="522"/>
      <c r="W12" s="522"/>
      <c r="X12" s="522"/>
      <c r="Y12" s="522"/>
      <c r="Z12" s="522"/>
      <c r="AA12" s="522"/>
      <c r="AB12" s="522"/>
      <c r="AC12" s="565">
        <f>V12-Z12</f>
        <v>0</v>
      </c>
      <c r="AD12" s="565"/>
      <c r="AE12" s="565"/>
      <c r="AF12" s="565"/>
    </row>
    <row r="13" spans="1:32" ht="13.5" customHeight="1">
      <c r="B13" s="518"/>
      <c r="C13" s="475"/>
      <c r="D13" s="475"/>
      <c r="E13" s="592"/>
      <c r="F13" s="593"/>
      <c r="G13" s="593"/>
      <c r="H13" s="594"/>
      <c r="I13" s="592"/>
      <c r="J13" s="593"/>
      <c r="K13" s="594"/>
      <c r="L13" s="589"/>
      <c r="M13" s="590"/>
      <c r="N13" s="591"/>
      <c r="O13" s="521"/>
      <c r="P13" s="589"/>
      <c r="Q13" s="590"/>
      <c r="R13" s="591"/>
      <c r="S13" s="600"/>
      <c r="T13" s="600"/>
      <c r="U13" s="600"/>
      <c r="V13" s="523"/>
      <c r="W13" s="523"/>
      <c r="X13" s="523"/>
      <c r="Y13" s="523"/>
      <c r="Z13" s="523"/>
      <c r="AA13" s="523"/>
      <c r="AB13" s="523"/>
      <c r="AC13" s="566"/>
      <c r="AD13" s="566"/>
      <c r="AE13" s="566"/>
      <c r="AF13" s="566"/>
    </row>
    <row r="14" spans="1:32" ht="13.5" customHeight="1">
      <c r="B14" s="517"/>
      <c r="C14" s="519" t="s">
        <v>95</v>
      </c>
      <c r="D14" s="519"/>
      <c r="E14" s="596"/>
      <c r="F14" s="593"/>
      <c r="G14" s="593"/>
      <c r="H14" s="594"/>
      <c r="I14" s="592"/>
      <c r="J14" s="593"/>
      <c r="K14" s="594"/>
      <c r="L14" s="536"/>
      <c r="M14" s="597"/>
      <c r="N14" s="598"/>
      <c r="O14" s="520" t="s">
        <v>132</v>
      </c>
      <c r="P14" s="536"/>
      <c r="Q14" s="597"/>
      <c r="R14" s="598"/>
      <c r="S14" s="599"/>
      <c r="T14" s="599"/>
      <c r="U14" s="599"/>
      <c r="V14" s="522"/>
      <c r="W14" s="522"/>
      <c r="X14" s="522"/>
      <c r="Y14" s="522"/>
      <c r="Z14" s="522"/>
      <c r="AA14" s="522"/>
      <c r="AB14" s="522"/>
      <c r="AC14" s="565">
        <f>V14-Z14</f>
        <v>0</v>
      </c>
      <c r="AD14" s="565"/>
      <c r="AE14" s="565"/>
      <c r="AF14" s="565"/>
    </row>
    <row r="15" spans="1:32" ht="13.5" customHeight="1">
      <c r="B15" s="518"/>
      <c r="C15" s="475"/>
      <c r="D15" s="475"/>
      <c r="E15" s="592"/>
      <c r="F15" s="593"/>
      <c r="G15" s="593"/>
      <c r="H15" s="594"/>
      <c r="I15" s="592"/>
      <c r="J15" s="593"/>
      <c r="K15" s="594"/>
      <c r="L15" s="589"/>
      <c r="M15" s="590"/>
      <c r="N15" s="591"/>
      <c r="O15" s="521"/>
      <c r="P15" s="589"/>
      <c r="Q15" s="590"/>
      <c r="R15" s="591"/>
      <c r="S15" s="600"/>
      <c r="T15" s="600"/>
      <c r="U15" s="600"/>
      <c r="V15" s="523"/>
      <c r="W15" s="523"/>
      <c r="X15" s="523"/>
      <c r="Y15" s="523"/>
      <c r="Z15" s="523"/>
      <c r="AA15" s="523"/>
      <c r="AB15" s="523"/>
      <c r="AC15" s="566"/>
      <c r="AD15" s="566"/>
      <c r="AE15" s="566"/>
      <c r="AF15" s="566"/>
    </row>
    <row r="16" spans="1:32" ht="13.5" customHeight="1">
      <c r="B16" s="517"/>
      <c r="C16" s="519" t="s">
        <v>95</v>
      </c>
      <c r="D16" s="519"/>
      <c r="E16" s="596"/>
      <c r="F16" s="593"/>
      <c r="G16" s="593"/>
      <c r="H16" s="594"/>
      <c r="I16" s="592"/>
      <c r="J16" s="593"/>
      <c r="K16" s="594"/>
      <c r="L16" s="536"/>
      <c r="M16" s="597"/>
      <c r="N16" s="598"/>
      <c r="O16" s="520" t="s">
        <v>132</v>
      </c>
      <c r="P16" s="536"/>
      <c r="Q16" s="597"/>
      <c r="R16" s="598"/>
      <c r="S16" s="599"/>
      <c r="T16" s="599"/>
      <c r="U16" s="599"/>
      <c r="V16" s="522"/>
      <c r="W16" s="522"/>
      <c r="X16" s="522"/>
      <c r="Y16" s="522"/>
      <c r="Z16" s="522"/>
      <c r="AA16" s="522"/>
      <c r="AB16" s="522"/>
      <c r="AC16" s="565">
        <f>V16-Z16</f>
        <v>0</v>
      </c>
      <c r="AD16" s="565"/>
      <c r="AE16" s="565"/>
      <c r="AF16" s="565"/>
    </row>
    <row r="17" spans="2:33" ht="13.5" customHeight="1">
      <c r="B17" s="518"/>
      <c r="C17" s="475"/>
      <c r="D17" s="475"/>
      <c r="E17" s="592"/>
      <c r="F17" s="593"/>
      <c r="G17" s="593"/>
      <c r="H17" s="594"/>
      <c r="I17" s="592"/>
      <c r="J17" s="593"/>
      <c r="K17" s="594"/>
      <c r="L17" s="589"/>
      <c r="M17" s="590"/>
      <c r="N17" s="591"/>
      <c r="O17" s="521"/>
      <c r="P17" s="589"/>
      <c r="Q17" s="590"/>
      <c r="R17" s="591"/>
      <c r="S17" s="600"/>
      <c r="T17" s="600"/>
      <c r="U17" s="600"/>
      <c r="V17" s="523"/>
      <c r="W17" s="523"/>
      <c r="X17" s="523"/>
      <c r="Y17" s="523"/>
      <c r="Z17" s="523"/>
      <c r="AA17" s="523"/>
      <c r="AB17" s="523"/>
      <c r="AC17" s="566"/>
      <c r="AD17" s="566"/>
      <c r="AE17" s="566"/>
      <c r="AF17" s="566"/>
    </row>
    <row r="18" spans="2:33" ht="13.5" customHeight="1">
      <c r="B18" s="517"/>
      <c r="C18" s="519" t="s">
        <v>95</v>
      </c>
      <c r="D18" s="519"/>
      <c r="E18" s="596"/>
      <c r="F18" s="593"/>
      <c r="G18" s="593"/>
      <c r="H18" s="594"/>
      <c r="I18" s="592"/>
      <c r="J18" s="593"/>
      <c r="K18" s="594"/>
      <c r="L18" s="536"/>
      <c r="M18" s="597"/>
      <c r="N18" s="598"/>
      <c r="O18" s="520" t="s">
        <v>132</v>
      </c>
      <c r="P18" s="536"/>
      <c r="Q18" s="597"/>
      <c r="R18" s="598"/>
      <c r="S18" s="599"/>
      <c r="T18" s="599"/>
      <c r="U18" s="599"/>
      <c r="V18" s="522"/>
      <c r="W18" s="522"/>
      <c r="X18" s="522"/>
      <c r="Y18" s="522"/>
      <c r="Z18" s="522"/>
      <c r="AA18" s="522"/>
      <c r="AB18" s="522"/>
      <c r="AC18" s="565">
        <f>V18-Z18</f>
        <v>0</v>
      </c>
      <c r="AD18" s="565"/>
      <c r="AE18" s="565"/>
      <c r="AF18" s="565"/>
    </row>
    <row r="19" spans="2:33" ht="13.5" customHeight="1">
      <c r="B19" s="583"/>
      <c r="C19" s="489"/>
      <c r="D19" s="489"/>
      <c r="E19" s="526"/>
      <c r="F19" s="527"/>
      <c r="G19" s="527"/>
      <c r="H19" s="514"/>
      <c r="I19" s="526"/>
      <c r="J19" s="527"/>
      <c r="K19" s="514"/>
      <c r="L19" s="586"/>
      <c r="M19" s="587"/>
      <c r="N19" s="588"/>
      <c r="O19" s="595"/>
      <c r="P19" s="586"/>
      <c r="Q19" s="587"/>
      <c r="R19" s="588"/>
      <c r="S19" s="624"/>
      <c r="T19" s="624"/>
      <c r="U19" s="624"/>
      <c r="V19" s="585"/>
      <c r="W19" s="585"/>
      <c r="X19" s="585"/>
      <c r="Y19" s="585"/>
      <c r="Z19" s="585"/>
      <c r="AA19" s="585"/>
      <c r="AB19" s="585"/>
      <c r="AC19" s="569"/>
      <c r="AD19" s="569"/>
      <c r="AE19" s="569"/>
      <c r="AF19" s="569"/>
    </row>
    <row r="20" spans="2:33" ht="13.5" customHeight="1">
      <c r="B20" s="517"/>
      <c r="C20" s="519" t="s">
        <v>95</v>
      </c>
      <c r="D20" s="519"/>
      <c r="E20" s="596"/>
      <c r="F20" s="593"/>
      <c r="G20" s="593"/>
      <c r="H20" s="594"/>
      <c r="I20" s="592"/>
      <c r="J20" s="593"/>
      <c r="K20" s="594"/>
      <c r="L20" s="536"/>
      <c r="M20" s="597"/>
      <c r="N20" s="598"/>
      <c r="O20" s="520" t="s">
        <v>132</v>
      </c>
      <c r="P20" s="536"/>
      <c r="Q20" s="597"/>
      <c r="R20" s="598"/>
      <c r="S20" s="599"/>
      <c r="T20" s="599"/>
      <c r="U20" s="599"/>
      <c r="V20" s="522"/>
      <c r="W20" s="522"/>
      <c r="X20" s="522"/>
      <c r="Y20" s="522"/>
      <c r="Z20" s="522"/>
      <c r="AA20" s="522"/>
      <c r="AB20" s="522"/>
      <c r="AC20" s="565">
        <f>V20-Z20</f>
        <v>0</v>
      </c>
      <c r="AD20" s="565"/>
      <c r="AE20" s="565"/>
      <c r="AF20" s="565"/>
    </row>
    <row r="21" spans="2:33" ht="13.5" customHeight="1">
      <c r="B21" s="518"/>
      <c r="C21" s="475"/>
      <c r="D21" s="475"/>
      <c r="E21" s="592"/>
      <c r="F21" s="593"/>
      <c r="G21" s="593"/>
      <c r="H21" s="594"/>
      <c r="I21" s="592"/>
      <c r="J21" s="593"/>
      <c r="K21" s="594"/>
      <c r="L21" s="589"/>
      <c r="M21" s="590"/>
      <c r="N21" s="591"/>
      <c r="O21" s="521"/>
      <c r="P21" s="589"/>
      <c r="Q21" s="590"/>
      <c r="R21" s="591"/>
      <c r="S21" s="600"/>
      <c r="T21" s="600"/>
      <c r="U21" s="600"/>
      <c r="V21" s="523"/>
      <c r="W21" s="523"/>
      <c r="X21" s="523"/>
      <c r="Y21" s="523"/>
      <c r="Z21" s="523"/>
      <c r="AA21" s="523"/>
      <c r="AB21" s="523"/>
      <c r="AC21" s="566"/>
      <c r="AD21" s="566"/>
      <c r="AE21" s="566"/>
      <c r="AF21" s="566"/>
    </row>
    <row r="22" spans="2:33" ht="13.5" customHeight="1">
      <c r="B22" s="583"/>
      <c r="C22" s="489" t="s">
        <v>95</v>
      </c>
      <c r="D22" s="489"/>
      <c r="E22" s="589"/>
      <c r="F22" s="529"/>
      <c r="G22" s="529"/>
      <c r="H22" s="516"/>
      <c r="I22" s="528"/>
      <c r="J22" s="529"/>
      <c r="K22" s="516"/>
      <c r="L22" s="586"/>
      <c r="M22" s="587"/>
      <c r="N22" s="588"/>
      <c r="O22" s="595" t="s">
        <v>132</v>
      </c>
      <c r="P22" s="586"/>
      <c r="Q22" s="587"/>
      <c r="R22" s="588"/>
      <c r="S22" s="624"/>
      <c r="T22" s="624"/>
      <c r="U22" s="624"/>
      <c r="V22" s="585"/>
      <c r="W22" s="585"/>
      <c r="X22" s="585"/>
      <c r="Y22" s="585"/>
      <c r="Z22" s="585"/>
      <c r="AA22" s="585"/>
      <c r="AB22" s="585"/>
      <c r="AC22" s="569">
        <f>V22-Z22</f>
        <v>0</v>
      </c>
      <c r="AD22" s="569"/>
      <c r="AE22" s="569"/>
      <c r="AF22" s="569"/>
    </row>
    <row r="23" spans="2:33" ht="13.5" customHeight="1">
      <c r="B23" s="518"/>
      <c r="C23" s="475"/>
      <c r="D23" s="475"/>
      <c r="E23" s="592"/>
      <c r="F23" s="593"/>
      <c r="G23" s="593"/>
      <c r="H23" s="594"/>
      <c r="I23" s="592"/>
      <c r="J23" s="593"/>
      <c r="K23" s="594"/>
      <c r="L23" s="589"/>
      <c r="M23" s="590"/>
      <c r="N23" s="591"/>
      <c r="O23" s="521"/>
      <c r="P23" s="589"/>
      <c r="Q23" s="590"/>
      <c r="R23" s="591"/>
      <c r="S23" s="600"/>
      <c r="T23" s="600"/>
      <c r="U23" s="600"/>
      <c r="V23" s="523"/>
      <c r="W23" s="523"/>
      <c r="X23" s="523"/>
      <c r="Y23" s="523"/>
      <c r="Z23" s="523"/>
      <c r="AA23" s="523"/>
      <c r="AB23" s="523"/>
      <c r="AC23" s="566"/>
      <c r="AD23" s="566"/>
      <c r="AE23" s="566"/>
      <c r="AF23" s="566"/>
    </row>
    <row r="24" spans="2:33" ht="13.5" customHeight="1">
      <c r="B24" s="517"/>
      <c r="C24" s="519" t="s">
        <v>95</v>
      </c>
      <c r="D24" s="519"/>
      <c r="E24" s="596"/>
      <c r="F24" s="593"/>
      <c r="G24" s="593"/>
      <c r="H24" s="594"/>
      <c r="I24" s="592"/>
      <c r="J24" s="593"/>
      <c r="K24" s="594"/>
      <c r="L24" s="536"/>
      <c r="M24" s="597"/>
      <c r="N24" s="598"/>
      <c r="O24" s="520" t="s">
        <v>132</v>
      </c>
      <c r="P24" s="536"/>
      <c r="Q24" s="597"/>
      <c r="R24" s="598"/>
      <c r="S24" s="599"/>
      <c r="T24" s="599"/>
      <c r="U24" s="599"/>
      <c r="V24" s="522"/>
      <c r="W24" s="522"/>
      <c r="X24" s="522"/>
      <c r="Y24" s="522"/>
      <c r="Z24" s="522"/>
      <c r="AA24" s="522"/>
      <c r="AB24" s="522"/>
      <c r="AC24" s="565">
        <f>V24-Z24</f>
        <v>0</v>
      </c>
      <c r="AD24" s="565"/>
      <c r="AE24" s="565"/>
      <c r="AF24" s="565"/>
    </row>
    <row r="25" spans="2:33" ht="13.5" customHeight="1" thickBot="1">
      <c r="B25" s="518"/>
      <c r="C25" s="475"/>
      <c r="D25" s="475"/>
      <c r="E25" s="592"/>
      <c r="F25" s="593"/>
      <c r="G25" s="593"/>
      <c r="H25" s="594"/>
      <c r="I25" s="592"/>
      <c r="J25" s="593"/>
      <c r="K25" s="594"/>
      <c r="L25" s="589"/>
      <c r="M25" s="590"/>
      <c r="N25" s="591"/>
      <c r="O25" s="521"/>
      <c r="P25" s="589"/>
      <c r="Q25" s="590"/>
      <c r="R25" s="591"/>
      <c r="S25" s="600"/>
      <c r="T25" s="600"/>
      <c r="U25" s="600"/>
      <c r="V25" s="585"/>
      <c r="W25" s="585"/>
      <c r="X25" s="585"/>
      <c r="Y25" s="585"/>
      <c r="Z25" s="585"/>
      <c r="AA25" s="585"/>
      <c r="AB25" s="585"/>
      <c r="AC25" s="569"/>
      <c r="AD25" s="566"/>
      <c r="AE25" s="566"/>
      <c r="AF25" s="566"/>
    </row>
    <row r="26" spans="2:33" ht="13.5" customHeight="1">
      <c r="B26" s="2"/>
      <c r="C26" s="2"/>
      <c r="D26" s="2"/>
      <c r="E26" s="2"/>
      <c r="F26" s="2"/>
      <c r="G26" s="2"/>
      <c r="H26" s="2"/>
      <c r="I26" s="2"/>
      <c r="J26" s="2"/>
      <c r="K26" s="2"/>
      <c r="L26" s="2"/>
      <c r="M26" s="2"/>
      <c r="N26" s="2"/>
      <c r="O26" s="124"/>
      <c r="P26" s="124"/>
      <c r="Q26" s="124"/>
      <c r="R26" s="124"/>
      <c r="V26" s="629" t="s">
        <v>14</v>
      </c>
      <c r="W26" s="577"/>
      <c r="X26" s="577"/>
      <c r="Y26" s="631">
        <f>SUM(AC12:AF25)</f>
        <v>0</v>
      </c>
      <c r="Z26" s="625"/>
      <c r="AA26" s="625"/>
      <c r="AB26" s="625"/>
      <c r="AC26" s="625"/>
      <c r="AD26" s="625"/>
      <c r="AE26" s="625" t="s">
        <v>129</v>
      </c>
      <c r="AF26" s="626"/>
    </row>
    <row r="27" spans="2:33" ht="13.5" customHeight="1" thickBot="1">
      <c r="B27" s="2"/>
      <c r="C27" s="2"/>
      <c r="D27" s="2"/>
      <c r="E27" s="2"/>
      <c r="F27" s="2"/>
      <c r="G27" s="2"/>
      <c r="H27" s="2"/>
      <c r="I27" s="2"/>
      <c r="J27" s="2"/>
      <c r="K27" s="2"/>
      <c r="L27" s="2"/>
      <c r="M27" s="2"/>
      <c r="N27" s="2"/>
      <c r="O27" s="124"/>
      <c r="P27" s="124"/>
      <c r="Q27" s="124"/>
      <c r="R27" s="124"/>
      <c r="V27" s="630"/>
      <c r="W27" s="579"/>
      <c r="X27" s="579"/>
      <c r="Y27" s="632"/>
      <c r="Z27" s="627"/>
      <c r="AA27" s="627"/>
      <c r="AB27" s="627"/>
      <c r="AC27" s="627"/>
      <c r="AD27" s="627"/>
      <c r="AE27" s="627"/>
      <c r="AF27" s="628"/>
    </row>
    <row r="28" spans="2:33" ht="13.5" customHeight="1">
      <c r="B28" s="622" t="s">
        <v>128</v>
      </c>
      <c r="C28" s="622"/>
      <c r="D28" s="622"/>
      <c r="E28" s="622"/>
      <c r="F28" s="622"/>
      <c r="G28" s="622"/>
      <c r="H28" s="622"/>
      <c r="I28" s="622"/>
      <c r="J28" s="622"/>
      <c r="K28" s="622"/>
      <c r="L28" s="622"/>
      <c r="M28" s="622"/>
      <c r="N28" s="622"/>
      <c r="O28" s="622"/>
      <c r="P28" s="622"/>
      <c r="Q28" s="622"/>
      <c r="R28" s="124"/>
      <c r="V28" s="158"/>
      <c r="W28" s="158"/>
      <c r="X28" s="158"/>
      <c r="Y28" s="159"/>
      <c r="Z28" s="159"/>
      <c r="AA28" s="159"/>
      <c r="AB28" s="159"/>
      <c r="AC28" s="159"/>
      <c r="AD28" s="159"/>
      <c r="AE28" s="159"/>
      <c r="AF28" s="159"/>
    </row>
    <row r="29" spans="2:33" ht="13.5" customHeight="1">
      <c r="B29" s="163"/>
      <c r="C29" s="623" t="s">
        <v>100</v>
      </c>
      <c r="D29" s="623"/>
      <c r="E29" s="623"/>
      <c r="F29" s="623"/>
      <c r="G29" s="164"/>
      <c r="H29" s="623" t="s">
        <v>130</v>
      </c>
      <c r="I29" s="623"/>
      <c r="J29" s="623"/>
      <c r="K29" s="623"/>
      <c r="L29" s="623" t="s">
        <v>42</v>
      </c>
      <c r="M29" s="623"/>
      <c r="N29" s="623"/>
      <c r="O29" s="623"/>
      <c r="P29" s="621" t="s">
        <v>131</v>
      </c>
      <c r="Q29" s="593"/>
      <c r="R29" s="593"/>
      <c r="S29" s="594"/>
      <c r="T29" s="159"/>
      <c r="U29" s="159"/>
      <c r="V29" s="159"/>
      <c r="W29" s="159"/>
      <c r="X29" s="159"/>
      <c r="Y29" s="159"/>
      <c r="Z29" s="159"/>
      <c r="AA29" s="159"/>
      <c r="AB29" s="159"/>
      <c r="AC29" s="159"/>
      <c r="AD29" s="159"/>
      <c r="AE29" s="159"/>
      <c r="AF29" s="159"/>
    </row>
    <row r="30" spans="2:33" ht="13.5" customHeight="1">
      <c r="B30" s="162" t="s">
        <v>140</v>
      </c>
      <c r="C30" s="618"/>
      <c r="D30" s="618"/>
      <c r="E30" s="618"/>
      <c r="F30" s="618"/>
      <c r="G30" s="165" t="s">
        <v>133</v>
      </c>
      <c r="H30" s="618"/>
      <c r="I30" s="618"/>
      <c r="J30" s="618"/>
      <c r="K30" s="618"/>
      <c r="L30" s="618"/>
      <c r="M30" s="618"/>
      <c r="N30" s="618"/>
      <c r="O30" s="618"/>
      <c r="P30" s="619"/>
      <c r="Q30" s="620"/>
      <c r="R30" s="620"/>
      <c r="S30" s="168" t="s">
        <v>129</v>
      </c>
      <c r="T30" s="159"/>
      <c r="U30" s="159"/>
      <c r="V30" s="159"/>
      <c r="W30" s="159"/>
      <c r="X30" s="159"/>
      <c r="Y30" s="159"/>
      <c r="AG30" s="134"/>
    </row>
    <row r="31" spans="2:33" ht="13.5" customHeight="1">
      <c r="B31" s="160" t="s">
        <v>134</v>
      </c>
      <c r="C31" s="601"/>
      <c r="D31" s="601"/>
      <c r="E31" s="601"/>
      <c r="F31" s="601"/>
      <c r="G31" s="166" t="s">
        <v>135</v>
      </c>
      <c r="H31" s="601"/>
      <c r="I31" s="601"/>
      <c r="J31" s="601"/>
      <c r="K31" s="601"/>
      <c r="L31" s="601"/>
      <c r="M31" s="601"/>
      <c r="N31" s="601"/>
      <c r="O31" s="601"/>
      <c r="P31" s="602"/>
      <c r="Q31" s="603"/>
      <c r="R31" s="603"/>
      <c r="S31" s="169" t="s">
        <v>129</v>
      </c>
      <c r="T31" s="159"/>
      <c r="U31" s="159"/>
      <c r="V31" s="159"/>
      <c r="AE31" s="159"/>
      <c r="AF31" s="159"/>
    </row>
    <row r="32" spans="2:33" ht="13.5" customHeight="1">
      <c r="B32" s="160" t="s">
        <v>136</v>
      </c>
      <c r="C32" s="601"/>
      <c r="D32" s="601"/>
      <c r="E32" s="601"/>
      <c r="F32" s="601"/>
      <c r="G32" s="166" t="s">
        <v>137</v>
      </c>
      <c r="H32" s="601"/>
      <c r="I32" s="601"/>
      <c r="J32" s="601"/>
      <c r="K32" s="601"/>
      <c r="L32" s="601"/>
      <c r="M32" s="601"/>
      <c r="N32" s="601"/>
      <c r="O32" s="601"/>
      <c r="P32" s="602"/>
      <c r="Q32" s="603"/>
      <c r="R32" s="603"/>
      <c r="S32" s="169" t="s">
        <v>129</v>
      </c>
      <c r="T32" s="159"/>
      <c r="U32" s="159"/>
      <c r="V32" s="159"/>
      <c r="W32" s="159"/>
      <c r="X32" s="159"/>
      <c r="Y32" s="159"/>
      <c r="Z32" s="159"/>
      <c r="AA32" s="159"/>
      <c r="AB32" s="159"/>
      <c r="AC32" s="159"/>
      <c r="AD32" s="159"/>
      <c r="AE32" s="159"/>
      <c r="AF32" s="159"/>
    </row>
    <row r="33" spans="1:34" ht="13.5" customHeight="1">
      <c r="B33" s="160" t="s">
        <v>138</v>
      </c>
      <c r="C33" s="601"/>
      <c r="D33" s="601"/>
      <c r="E33" s="601"/>
      <c r="F33" s="601"/>
      <c r="G33" s="166" t="s">
        <v>139</v>
      </c>
      <c r="H33" s="601"/>
      <c r="I33" s="601"/>
      <c r="J33" s="601"/>
      <c r="K33" s="601"/>
      <c r="L33" s="601"/>
      <c r="M33" s="601"/>
      <c r="N33" s="601"/>
      <c r="O33" s="601"/>
      <c r="P33" s="602"/>
      <c r="Q33" s="603"/>
      <c r="R33" s="603"/>
      <c r="S33" s="169" t="s">
        <v>129</v>
      </c>
      <c r="T33" s="159"/>
      <c r="U33" s="159"/>
      <c r="V33" s="159"/>
      <c r="W33" s="159"/>
      <c r="X33" s="159"/>
      <c r="Y33" s="159"/>
      <c r="Z33" s="159"/>
      <c r="AA33" s="159"/>
      <c r="AB33" s="159"/>
      <c r="AC33" s="159"/>
      <c r="AD33" s="159"/>
      <c r="AE33" s="159"/>
      <c r="AF33" s="159"/>
    </row>
    <row r="34" spans="1:34" ht="13.5" customHeight="1">
      <c r="B34" s="161" t="s">
        <v>141</v>
      </c>
      <c r="C34" s="606"/>
      <c r="D34" s="606"/>
      <c r="E34" s="606"/>
      <c r="F34" s="606"/>
      <c r="G34" s="167"/>
      <c r="H34" s="606"/>
      <c r="I34" s="606"/>
      <c r="J34" s="606"/>
      <c r="K34" s="606"/>
      <c r="L34" s="606"/>
      <c r="M34" s="607"/>
      <c r="N34" s="607"/>
      <c r="O34" s="607"/>
      <c r="P34" s="608"/>
      <c r="Q34" s="609"/>
      <c r="R34" s="609"/>
      <c r="S34" s="170" t="s">
        <v>129</v>
      </c>
      <c r="T34" s="159"/>
      <c r="U34" s="159"/>
      <c r="V34" s="159"/>
      <c r="W34" s="617" t="s">
        <v>49</v>
      </c>
      <c r="X34" s="617"/>
      <c r="Y34" s="617"/>
      <c r="Z34" s="617"/>
      <c r="AA34" s="617"/>
      <c r="AB34" s="617"/>
      <c r="AC34" s="617"/>
      <c r="AD34" s="617"/>
      <c r="AE34" s="159"/>
      <c r="AF34" s="159"/>
    </row>
    <row r="35" spans="1:34" ht="13.5" customHeight="1">
      <c r="B35" s="2"/>
      <c r="C35" s="2"/>
      <c r="D35" s="2"/>
      <c r="E35" s="2"/>
      <c r="F35" s="2"/>
      <c r="G35" s="2"/>
      <c r="H35" s="2"/>
      <c r="I35" s="2"/>
      <c r="J35" s="2"/>
      <c r="K35" s="2"/>
      <c r="L35" s="2"/>
      <c r="M35" s="610" t="s">
        <v>14</v>
      </c>
      <c r="N35" s="611"/>
      <c r="O35" s="612"/>
      <c r="P35" s="604">
        <f>SUM(P30:R34)</f>
        <v>0</v>
      </c>
      <c r="Q35" s="604"/>
      <c r="R35" s="604"/>
      <c r="S35" s="615" t="s">
        <v>129</v>
      </c>
      <c r="T35" s="159"/>
      <c r="U35" s="159"/>
      <c r="V35" s="159"/>
      <c r="W35" s="159"/>
      <c r="X35" s="159"/>
      <c r="Y35" s="159"/>
      <c r="Z35" s="159"/>
      <c r="AA35" s="159"/>
      <c r="AB35" s="159"/>
      <c r="AC35" s="159"/>
      <c r="AD35" s="159"/>
      <c r="AE35" s="159"/>
      <c r="AF35" s="159"/>
    </row>
    <row r="36" spans="1:34" ht="13.5" customHeight="1">
      <c r="B36" s="2"/>
      <c r="K36" s="2"/>
      <c r="M36" s="613"/>
      <c r="N36" s="512"/>
      <c r="O36" s="614"/>
      <c r="P36" s="605"/>
      <c r="Q36" s="605"/>
      <c r="R36" s="605"/>
      <c r="S36" s="616"/>
      <c r="T36" s="124"/>
      <c r="U36" s="124"/>
      <c r="V36" s="125"/>
      <c r="W36" s="125"/>
      <c r="X36" s="125"/>
      <c r="Y36" s="125"/>
      <c r="Z36" s="2"/>
      <c r="AA36" s="2"/>
      <c r="AB36" s="2"/>
      <c r="AC36" s="2"/>
      <c r="AD36" s="2"/>
      <c r="AE36" s="2"/>
    </row>
    <row r="37" spans="1:34" ht="13.5" customHeight="1">
      <c r="B37" s="2"/>
      <c r="K37" s="2"/>
      <c r="S37" s="124"/>
      <c r="T37" s="124"/>
      <c r="U37" s="124"/>
      <c r="V37" s="125"/>
      <c r="W37" s="125"/>
      <c r="X37" s="125"/>
      <c r="Y37" s="125"/>
      <c r="Z37" s="2"/>
      <c r="AA37" s="2"/>
      <c r="AB37" s="2"/>
      <c r="AC37" s="2"/>
      <c r="AD37" s="2"/>
      <c r="AE37" s="2"/>
    </row>
    <row r="38" spans="1:34" ht="13.5" customHeight="1">
      <c r="L38" s="4"/>
      <c r="M38" s="4"/>
      <c r="N38" s="4"/>
      <c r="S38" s="489" t="s">
        <v>50</v>
      </c>
      <c r="T38" s="489"/>
      <c r="U38" s="489"/>
      <c r="V38" s="489"/>
      <c r="W38" s="489"/>
      <c r="X38" s="508"/>
      <c r="Y38" s="508"/>
      <c r="Z38" s="508"/>
      <c r="AA38" s="508"/>
      <c r="AB38" s="508"/>
      <c r="AC38" s="508"/>
      <c r="AD38" s="508"/>
      <c r="AE38" s="581" t="s">
        <v>104</v>
      </c>
      <c r="AF38" s="581"/>
    </row>
    <row r="39" spans="1:34" ht="13.5" customHeight="1">
      <c r="A39" s="4"/>
      <c r="B39" s="4"/>
      <c r="C39" s="4"/>
      <c r="D39" s="4"/>
      <c r="E39" s="4"/>
      <c r="F39" s="4"/>
      <c r="G39" s="4"/>
      <c r="H39" s="4"/>
      <c r="I39" s="4"/>
      <c r="J39" s="4"/>
      <c r="K39" s="4"/>
      <c r="L39" s="4"/>
      <c r="M39" s="4"/>
      <c r="N39" s="4"/>
      <c r="S39" s="475"/>
      <c r="T39" s="475"/>
      <c r="U39" s="475"/>
      <c r="V39" s="475"/>
      <c r="W39" s="475"/>
      <c r="X39" s="509"/>
      <c r="Y39" s="509"/>
      <c r="Z39" s="509"/>
      <c r="AA39" s="509"/>
      <c r="AB39" s="509"/>
      <c r="AC39" s="509"/>
      <c r="AD39" s="509"/>
      <c r="AE39" s="582"/>
      <c r="AF39" s="582"/>
      <c r="AH39" s="4"/>
    </row>
    <row r="40" spans="1:34" ht="13.5" customHeight="1" thickBot="1">
      <c r="A40" s="4"/>
      <c r="B40" s="4"/>
      <c r="C40" s="4"/>
      <c r="D40" s="4"/>
      <c r="E40" s="4"/>
      <c r="F40" s="4"/>
      <c r="G40" s="4"/>
      <c r="H40" s="4"/>
      <c r="I40" s="4"/>
      <c r="J40" s="4"/>
      <c r="K40" s="4"/>
      <c r="L40" s="4"/>
      <c r="M40" s="4"/>
      <c r="N40" s="4"/>
      <c r="O40" s="2"/>
      <c r="P40" s="2"/>
      <c r="Q40" s="2"/>
      <c r="R40" s="2"/>
      <c r="S40" s="2"/>
      <c r="T40" s="2"/>
      <c r="U40" s="2"/>
      <c r="V40" s="2"/>
      <c r="W40" s="2"/>
      <c r="X40" s="2"/>
      <c r="Y40" s="2"/>
      <c r="Z40" s="2"/>
      <c r="AA40" s="2"/>
      <c r="AB40" s="2"/>
      <c r="AC40" s="4"/>
      <c r="AD40" s="4"/>
      <c r="AE40" s="118"/>
      <c r="AH40" s="4"/>
    </row>
    <row r="41" spans="1:34" ht="13.5" customHeight="1">
      <c r="B41" s="109"/>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8"/>
      <c r="AB41" s="4"/>
      <c r="AC41" s="4"/>
      <c r="AD41" s="4"/>
      <c r="AE41" s="4"/>
      <c r="AF41" s="4"/>
      <c r="AG41" s="4"/>
    </row>
    <row r="42" spans="1:34" ht="13.5" customHeight="1">
      <c r="B42" s="128"/>
      <c r="C42" s="4"/>
      <c r="D42" s="4"/>
      <c r="E42" s="4"/>
      <c r="F42" s="4"/>
      <c r="G42" s="4"/>
      <c r="H42" s="4"/>
      <c r="I42" s="4"/>
      <c r="J42" s="4"/>
      <c r="K42" s="4"/>
      <c r="L42" s="4"/>
      <c r="M42" s="4"/>
      <c r="N42" s="4"/>
      <c r="O42" s="4"/>
      <c r="P42" s="4"/>
      <c r="Q42" s="4"/>
      <c r="R42" s="4"/>
      <c r="S42" s="4"/>
      <c r="T42" s="4"/>
      <c r="U42" s="4"/>
      <c r="V42" s="4"/>
      <c r="W42" s="4"/>
      <c r="X42" s="4"/>
      <c r="Y42" s="4"/>
      <c r="Z42" s="4"/>
      <c r="AA42" s="128"/>
      <c r="AB42" s="4"/>
      <c r="AC42" s="4"/>
      <c r="AD42" s="4"/>
      <c r="AE42" s="4"/>
      <c r="AF42" s="4"/>
      <c r="AG42" s="4"/>
    </row>
    <row r="43" spans="1:34" ht="13.5" customHeight="1">
      <c r="B43" s="488" t="s">
        <v>51</v>
      </c>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90"/>
      <c r="AA43" s="128"/>
      <c r="AB43" s="4"/>
      <c r="AC43" s="4"/>
      <c r="AD43" s="4"/>
      <c r="AE43" s="4"/>
      <c r="AF43" s="4"/>
      <c r="AG43" s="4"/>
    </row>
    <row r="44" spans="1:34" ht="13.5" customHeight="1">
      <c r="B44" s="128"/>
      <c r="C44" s="4"/>
      <c r="D44" s="4"/>
      <c r="E44" s="4"/>
      <c r="F44" s="4"/>
      <c r="G44" s="4"/>
      <c r="H44" s="4"/>
      <c r="I44" s="4"/>
      <c r="J44" s="4"/>
      <c r="K44" s="4"/>
      <c r="L44" s="4"/>
      <c r="M44" s="4"/>
      <c r="N44" s="4"/>
      <c r="O44" s="4"/>
      <c r="P44" s="4"/>
      <c r="Q44" s="4"/>
      <c r="R44" s="4"/>
      <c r="S44" s="4"/>
      <c r="T44" s="4"/>
      <c r="U44" s="4"/>
      <c r="V44" s="4"/>
      <c r="W44" s="4"/>
      <c r="X44" s="4"/>
      <c r="Y44" s="4"/>
      <c r="Z44" s="4"/>
      <c r="AA44" s="128"/>
      <c r="AB44" s="4"/>
      <c r="AC44" s="4"/>
      <c r="AD44" s="4"/>
      <c r="AE44" s="4"/>
      <c r="AF44" s="4"/>
      <c r="AG44" s="4"/>
    </row>
    <row r="45" spans="1:34" ht="13.5" customHeight="1">
      <c r="B45" s="128"/>
      <c r="C45" s="4"/>
      <c r="D45" s="4"/>
      <c r="E45" s="4"/>
      <c r="F45" s="4"/>
      <c r="G45" s="4"/>
      <c r="H45" s="4"/>
      <c r="I45" s="4"/>
      <c r="J45" s="4"/>
      <c r="K45" s="4"/>
      <c r="L45" s="4"/>
      <c r="M45" s="4"/>
      <c r="N45" s="4"/>
      <c r="O45" s="4"/>
      <c r="P45" s="4"/>
      <c r="Q45" s="4"/>
      <c r="R45" s="4"/>
      <c r="S45" s="4"/>
      <c r="T45" s="4"/>
      <c r="U45" s="4"/>
      <c r="V45" s="4"/>
      <c r="W45" s="4"/>
      <c r="X45" s="4"/>
      <c r="Y45" s="4"/>
      <c r="Z45" s="4"/>
      <c r="AA45" s="128"/>
      <c r="AB45" s="570" t="s">
        <v>108</v>
      </c>
      <c r="AC45" s="571"/>
      <c r="AD45" s="571"/>
      <c r="AE45" s="572"/>
      <c r="AF45" s="4"/>
      <c r="AG45" s="4"/>
    </row>
    <row r="46" spans="1:34" ht="13.5" customHeight="1">
      <c r="B46" s="128"/>
      <c r="C46" s="4"/>
      <c r="D46" s="4"/>
      <c r="E46" s="4"/>
      <c r="F46" s="4"/>
      <c r="G46" s="4"/>
      <c r="H46" s="4"/>
      <c r="I46" s="4"/>
      <c r="J46" s="4"/>
      <c r="K46" s="4"/>
      <c r="L46" s="4"/>
      <c r="M46" s="4"/>
      <c r="N46" s="4"/>
      <c r="O46" s="4"/>
      <c r="P46" s="4"/>
      <c r="Q46" s="4"/>
      <c r="R46" s="4"/>
      <c r="S46" s="4"/>
      <c r="T46" s="4"/>
      <c r="U46" s="4"/>
      <c r="V46" s="4"/>
      <c r="W46" s="4"/>
      <c r="X46" s="4"/>
      <c r="Y46" s="4"/>
      <c r="Z46" s="4"/>
      <c r="AA46" s="128"/>
      <c r="AB46" s="131"/>
      <c r="AC46" s="4"/>
      <c r="AD46" s="4"/>
      <c r="AE46" s="132"/>
      <c r="AF46" s="4"/>
      <c r="AG46" s="4"/>
    </row>
    <row r="47" spans="1:34" ht="13.5" customHeight="1">
      <c r="B47" s="128"/>
      <c r="C47" s="4"/>
      <c r="D47" s="4"/>
      <c r="E47" s="4"/>
      <c r="F47" s="4"/>
      <c r="G47" s="4"/>
      <c r="H47" s="4"/>
      <c r="I47" s="4"/>
      <c r="J47" s="4"/>
      <c r="K47" s="4"/>
      <c r="L47" s="4"/>
      <c r="M47" s="4"/>
      <c r="N47" s="4"/>
      <c r="O47" s="4"/>
      <c r="P47" s="4"/>
      <c r="Q47" s="4"/>
      <c r="R47" s="4"/>
      <c r="S47" s="4"/>
      <c r="T47" s="4"/>
      <c r="U47" s="4"/>
      <c r="V47" s="4"/>
      <c r="W47" s="4"/>
      <c r="X47" s="4"/>
      <c r="Y47" s="4"/>
      <c r="Z47" s="4"/>
      <c r="AA47" s="128"/>
      <c r="AB47" s="131"/>
      <c r="AC47" s="4"/>
      <c r="AD47" s="4"/>
      <c r="AE47" s="132"/>
      <c r="AF47" s="4"/>
      <c r="AG47" s="4"/>
    </row>
    <row r="48" spans="1:34" ht="13.5" customHeight="1">
      <c r="B48" s="128"/>
      <c r="C48" s="4"/>
      <c r="D48" s="4"/>
      <c r="E48" s="4"/>
      <c r="F48" s="4"/>
      <c r="G48" s="4"/>
      <c r="H48" s="4"/>
      <c r="I48" s="4"/>
      <c r="J48" s="4"/>
      <c r="K48" s="4"/>
      <c r="L48" s="4"/>
      <c r="M48" s="4"/>
      <c r="N48" s="4"/>
      <c r="O48" s="4"/>
      <c r="P48" s="4"/>
      <c r="Q48" s="4"/>
      <c r="R48" s="4"/>
      <c r="S48" s="4"/>
      <c r="T48" s="4"/>
      <c r="U48" s="4"/>
      <c r="V48" s="4"/>
      <c r="W48" s="4"/>
      <c r="X48" s="4"/>
      <c r="Y48" s="4"/>
      <c r="Z48" s="4"/>
      <c r="AA48" s="128"/>
      <c r="AB48" s="131"/>
      <c r="AC48" s="4"/>
      <c r="AD48" s="4"/>
      <c r="AE48" s="132"/>
      <c r="AF48" s="4"/>
      <c r="AG48" s="4"/>
    </row>
    <row r="49" spans="1:34" ht="13.5" customHeight="1">
      <c r="B49" s="128"/>
      <c r="C49" s="4"/>
      <c r="D49" s="4"/>
      <c r="E49" s="4"/>
      <c r="F49" s="4"/>
      <c r="G49" s="4"/>
      <c r="H49" s="4"/>
      <c r="I49" s="4"/>
      <c r="J49" s="4"/>
      <c r="K49" s="4"/>
      <c r="L49" s="4"/>
      <c r="M49" s="4"/>
      <c r="N49" s="4"/>
      <c r="O49" s="4"/>
      <c r="P49" s="4"/>
      <c r="Q49" s="4"/>
      <c r="R49" s="4"/>
      <c r="S49" s="4"/>
      <c r="T49" s="4"/>
      <c r="U49" s="4"/>
      <c r="V49" s="4"/>
      <c r="W49" s="4"/>
      <c r="X49" s="4"/>
      <c r="Y49" s="4"/>
      <c r="Z49" s="4"/>
      <c r="AA49" s="128"/>
      <c r="AB49" s="131"/>
      <c r="AC49" s="4"/>
      <c r="AD49" s="4"/>
      <c r="AE49" s="132"/>
      <c r="AF49" s="4"/>
      <c r="AG49" s="4"/>
    </row>
    <row r="50" spans="1:34" ht="13.5" customHeight="1">
      <c r="B50" s="128"/>
      <c r="C50" s="4"/>
      <c r="D50" s="4"/>
      <c r="E50" s="4"/>
      <c r="F50" s="4"/>
      <c r="G50" s="4"/>
      <c r="H50" s="4"/>
      <c r="I50" s="4"/>
      <c r="J50" s="4"/>
      <c r="K50" s="4"/>
      <c r="L50" s="4"/>
      <c r="M50" s="4"/>
      <c r="N50" s="4"/>
      <c r="O50" s="4"/>
      <c r="P50" s="4"/>
      <c r="Q50" s="4"/>
      <c r="R50" s="4"/>
      <c r="S50" s="4"/>
      <c r="T50" s="4"/>
      <c r="U50" s="4"/>
      <c r="V50" s="4"/>
      <c r="W50" s="4"/>
      <c r="X50" s="4"/>
      <c r="Y50" s="4"/>
      <c r="Z50" s="4"/>
      <c r="AA50" s="128"/>
      <c r="AB50" s="122"/>
      <c r="AC50" s="106"/>
      <c r="AD50" s="106"/>
      <c r="AE50" s="133"/>
      <c r="AF50" s="4"/>
      <c r="AG50" s="4"/>
    </row>
    <row r="51" spans="1:34" ht="13.5" customHeight="1">
      <c r="B51" s="128"/>
      <c r="C51" s="4"/>
      <c r="D51" s="4"/>
      <c r="E51" s="4"/>
      <c r="F51" s="4"/>
      <c r="G51" s="4"/>
      <c r="H51" s="4"/>
      <c r="I51" s="4"/>
      <c r="J51" s="4"/>
      <c r="K51" s="4"/>
      <c r="L51" s="4"/>
      <c r="M51" s="4"/>
      <c r="N51" s="4"/>
      <c r="O51" s="4"/>
      <c r="P51" s="4"/>
      <c r="Q51" s="4"/>
      <c r="R51" s="4"/>
      <c r="S51" s="4"/>
      <c r="T51" s="4"/>
      <c r="U51" s="4"/>
      <c r="V51" s="4"/>
      <c r="W51" s="4"/>
      <c r="X51" s="4"/>
      <c r="Y51" s="4"/>
      <c r="Z51" s="4"/>
      <c r="AA51" s="128"/>
      <c r="AB51" s="570" t="s">
        <v>109</v>
      </c>
      <c r="AC51" s="571"/>
      <c r="AD51" s="571"/>
      <c r="AE51" s="572"/>
      <c r="AF51" s="4"/>
      <c r="AG51" s="4"/>
    </row>
    <row r="52" spans="1:34" ht="13.5" customHeight="1">
      <c r="B52" s="128"/>
      <c r="C52" s="4"/>
      <c r="D52" s="4"/>
      <c r="E52" s="4"/>
      <c r="F52" s="4"/>
      <c r="G52" s="4"/>
      <c r="H52" s="4"/>
      <c r="I52" s="4"/>
      <c r="J52" s="4"/>
      <c r="K52" s="4"/>
      <c r="L52" s="4"/>
      <c r="M52" s="4"/>
      <c r="N52" s="4"/>
      <c r="O52" s="4"/>
      <c r="P52" s="4"/>
      <c r="Q52" s="4"/>
      <c r="R52" s="4"/>
      <c r="S52" s="4"/>
      <c r="T52" s="4"/>
      <c r="U52" s="4"/>
      <c r="V52" s="4"/>
      <c r="W52" s="4"/>
      <c r="X52" s="4"/>
      <c r="Y52" s="4"/>
      <c r="Z52" s="4"/>
      <c r="AA52" s="128"/>
      <c r="AB52" s="131"/>
      <c r="AC52" s="4"/>
      <c r="AD52" s="4"/>
      <c r="AE52" s="132"/>
      <c r="AF52" s="4"/>
      <c r="AG52" s="4"/>
    </row>
    <row r="53" spans="1:34" ht="13.5" customHeight="1">
      <c r="B53" s="128"/>
      <c r="C53" s="138" t="s">
        <v>121</v>
      </c>
      <c r="D53" s="4"/>
      <c r="E53" s="4"/>
      <c r="F53" s="4"/>
      <c r="G53" s="4"/>
      <c r="H53" s="4"/>
      <c r="I53" s="4"/>
      <c r="J53" s="4"/>
      <c r="K53" s="4"/>
      <c r="L53" s="4"/>
      <c r="M53" s="4"/>
      <c r="N53" s="4"/>
      <c r="O53" s="4"/>
      <c r="P53" s="4"/>
      <c r="Q53" s="4"/>
      <c r="R53" s="4"/>
      <c r="S53" s="4"/>
      <c r="T53" s="4"/>
      <c r="U53" s="4"/>
      <c r="V53" s="4"/>
      <c r="W53" s="4"/>
      <c r="X53" s="4"/>
      <c r="Y53" s="4"/>
      <c r="Z53" s="4"/>
      <c r="AA53" s="128"/>
      <c r="AB53" s="131"/>
      <c r="AC53" s="4"/>
      <c r="AD53" s="4"/>
      <c r="AE53" s="132"/>
      <c r="AF53" s="4"/>
      <c r="AG53" s="4"/>
    </row>
    <row r="54" spans="1:34" ht="13.5" customHeight="1">
      <c r="B54" s="128"/>
      <c r="C54" s="4"/>
      <c r="D54" s="4"/>
      <c r="E54" s="4"/>
      <c r="F54" s="4"/>
      <c r="G54" s="4"/>
      <c r="H54" s="4"/>
      <c r="I54" s="4"/>
      <c r="J54" s="4"/>
      <c r="K54" s="4"/>
      <c r="L54" s="4"/>
      <c r="M54" s="4"/>
      <c r="N54" s="4"/>
      <c r="O54" s="4"/>
      <c r="P54" s="4"/>
      <c r="Q54" s="4"/>
      <c r="R54" s="4"/>
      <c r="S54" s="4"/>
      <c r="T54" s="4"/>
      <c r="U54" s="4"/>
      <c r="V54" s="4"/>
      <c r="W54" s="4"/>
      <c r="X54" s="4"/>
      <c r="Y54" s="4"/>
      <c r="Z54" s="4"/>
      <c r="AA54" s="128"/>
      <c r="AB54" s="131"/>
      <c r="AC54" s="4"/>
      <c r="AD54" s="4"/>
      <c r="AE54" s="132"/>
      <c r="AF54" s="4"/>
      <c r="AG54" s="4"/>
    </row>
    <row r="55" spans="1:34" ht="13.5" customHeight="1">
      <c r="B55" s="128"/>
      <c r="C55" s="4"/>
      <c r="D55" s="4"/>
      <c r="E55" s="4"/>
      <c r="F55" s="4"/>
      <c r="G55" s="4"/>
      <c r="H55" s="4"/>
      <c r="I55" s="4"/>
      <c r="J55" s="4"/>
      <c r="K55" s="4"/>
      <c r="L55" s="4"/>
      <c r="M55" s="4"/>
      <c r="N55" s="4"/>
      <c r="O55" s="4"/>
      <c r="P55" s="4"/>
      <c r="Q55" s="4"/>
      <c r="R55" s="4"/>
      <c r="S55" s="4"/>
      <c r="T55" s="4"/>
      <c r="U55" s="4"/>
      <c r="V55" s="4"/>
      <c r="W55" s="4"/>
      <c r="X55" s="4"/>
      <c r="Y55" s="4"/>
      <c r="Z55" s="4"/>
      <c r="AA55" s="128"/>
      <c r="AB55" s="131"/>
      <c r="AC55" s="4"/>
      <c r="AD55" s="4"/>
      <c r="AE55" s="132"/>
      <c r="AF55" s="4"/>
      <c r="AG55" s="4"/>
    </row>
    <row r="56" spans="1:34" ht="13.5" customHeight="1" thickBot="1">
      <c r="B56" s="129"/>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28"/>
      <c r="AB56" s="122"/>
      <c r="AC56" s="106"/>
      <c r="AD56" s="106"/>
      <c r="AE56" s="133"/>
      <c r="AF56" s="4"/>
      <c r="AG56" s="4"/>
    </row>
    <row r="57" spans="1:34" ht="13.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4" ht="13.5" customHeight="1">
      <c r="B58" s="6" t="s">
        <v>110</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4" s="135" customFormat="1" ht="15" customHeight="1">
      <c r="A59" s="134"/>
      <c r="C59" s="98" t="s">
        <v>117</v>
      </c>
      <c r="D59" s="98" t="s">
        <v>111</v>
      </c>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134"/>
    </row>
    <row r="60" spans="1:34" s="135" customFormat="1" ht="15" customHeight="1">
      <c r="A60" s="134"/>
      <c r="C60" s="98" t="s">
        <v>112</v>
      </c>
      <c r="D60" s="98" t="s">
        <v>119</v>
      </c>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134"/>
    </row>
    <row r="61" spans="1:34" s="135" customFormat="1" ht="15" customHeight="1">
      <c r="A61" s="134"/>
      <c r="C61" s="98" t="s">
        <v>113</v>
      </c>
      <c r="D61" s="98" t="s">
        <v>120</v>
      </c>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134"/>
    </row>
    <row r="62" spans="1:34" s="135" customFormat="1" ht="15" customHeight="1">
      <c r="C62" s="136" t="s">
        <v>114</v>
      </c>
      <c r="D62" s="136" t="s">
        <v>118</v>
      </c>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row>
    <row r="63" spans="1:34" s="135" customFormat="1" ht="15" customHeight="1">
      <c r="C63" s="137" t="s">
        <v>115</v>
      </c>
      <c r="D63" s="137" t="s">
        <v>116</v>
      </c>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row>
  </sheetData>
  <mergeCells count="156">
    <mergeCell ref="C7:G8"/>
    <mergeCell ref="D4:E5"/>
    <mergeCell ref="H4:H5"/>
    <mergeCell ref="K4:L5"/>
    <mergeCell ref="F4:G5"/>
    <mergeCell ref="I4:J5"/>
    <mergeCell ref="H7:N8"/>
    <mergeCell ref="AE3:AE4"/>
    <mergeCell ref="B1:I2"/>
    <mergeCell ref="W1:X1"/>
    <mergeCell ref="Y1:AD1"/>
    <mergeCell ref="T3:V3"/>
    <mergeCell ref="W3:X4"/>
    <mergeCell ref="AB3:AB4"/>
    <mergeCell ref="T4:V4"/>
    <mergeCell ref="Y3:Y4"/>
    <mergeCell ref="Z3:AA4"/>
    <mergeCell ref="AC3:AD4"/>
    <mergeCell ref="W6:AB7"/>
    <mergeCell ref="AC6:AE6"/>
    <mergeCell ref="T7:V7"/>
    <mergeCell ref="AC7:AE7"/>
    <mergeCell ref="B10:D10"/>
    <mergeCell ref="S10:U10"/>
    <mergeCell ref="V10:Y11"/>
    <mergeCell ref="S11:U11"/>
    <mergeCell ref="E10:H11"/>
    <mergeCell ref="S12:U13"/>
    <mergeCell ref="V12:Y13"/>
    <mergeCell ref="B12:B13"/>
    <mergeCell ref="C12:C13"/>
    <mergeCell ref="D12:D13"/>
    <mergeCell ref="I10:K11"/>
    <mergeCell ref="L10:R10"/>
    <mergeCell ref="L11:N11"/>
    <mergeCell ref="P11:R11"/>
    <mergeCell ref="E12:H13"/>
    <mergeCell ref="AC14:AF15"/>
    <mergeCell ref="S14:U15"/>
    <mergeCell ref="V14:Y15"/>
    <mergeCell ref="Z12:AB13"/>
    <mergeCell ref="I12:K13"/>
    <mergeCell ref="L12:N13"/>
    <mergeCell ref="P12:R13"/>
    <mergeCell ref="O12:O13"/>
    <mergeCell ref="AC12:AF13"/>
    <mergeCell ref="E14:H15"/>
    <mergeCell ref="I14:K15"/>
    <mergeCell ref="B16:B17"/>
    <mergeCell ref="C16:C17"/>
    <mergeCell ref="D16:D17"/>
    <mergeCell ref="Z20:AB21"/>
    <mergeCell ref="Z14:AB15"/>
    <mergeCell ref="Z16:AB17"/>
    <mergeCell ref="L14:N15"/>
    <mergeCell ref="O14:O15"/>
    <mergeCell ref="P14:R15"/>
    <mergeCell ref="L16:N17"/>
    <mergeCell ref="O16:O17"/>
    <mergeCell ref="B14:B15"/>
    <mergeCell ref="C14:C15"/>
    <mergeCell ref="D14:D15"/>
    <mergeCell ref="AE26:AF27"/>
    <mergeCell ref="V26:X27"/>
    <mergeCell ref="Y26:AD27"/>
    <mergeCell ref="B18:B19"/>
    <mergeCell ref="C18:C19"/>
    <mergeCell ref="D18:D19"/>
    <mergeCell ref="B20:B21"/>
    <mergeCell ref="C20:C21"/>
    <mergeCell ref="D20:D21"/>
    <mergeCell ref="AC18:AF19"/>
    <mergeCell ref="S18:U19"/>
    <mergeCell ref="V18:Y19"/>
    <mergeCell ref="Z18:AB19"/>
    <mergeCell ref="C22:C23"/>
    <mergeCell ref="D22:D23"/>
    <mergeCell ref="C29:F29"/>
    <mergeCell ref="H30:K30"/>
    <mergeCell ref="L29:O29"/>
    <mergeCell ref="V22:Y23"/>
    <mergeCell ref="O24:O25"/>
    <mergeCell ref="P24:R25"/>
    <mergeCell ref="L20:N21"/>
    <mergeCell ref="O20:O21"/>
    <mergeCell ref="P20:R21"/>
    <mergeCell ref="H29:K29"/>
    <mergeCell ref="S20:U21"/>
    <mergeCell ref="V20:Y21"/>
    <mergeCell ref="S22:U23"/>
    <mergeCell ref="C31:F31"/>
    <mergeCell ref="H31:K31"/>
    <mergeCell ref="L32:O32"/>
    <mergeCell ref="S38:W39"/>
    <mergeCell ref="X38:AD39"/>
    <mergeCell ref="W34:AD34"/>
    <mergeCell ref="L31:O31"/>
    <mergeCell ref="P31:R31"/>
    <mergeCell ref="B22:B23"/>
    <mergeCell ref="Z24:AB25"/>
    <mergeCell ref="AC24:AF25"/>
    <mergeCell ref="L30:O30"/>
    <mergeCell ref="P30:R30"/>
    <mergeCell ref="P29:S29"/>
    <mergeCell ref="S24:U25"/>
    <mergeCell ref="B28:Q28"/>
    <mergeCell ref="V24:Y25"/>
    <mergeCell ref="C30:F30"/>
    <mergeCell ref="B24:B25"/>
    <mergeCell ref="C24:C25"/>
    <mergeCell ref="D24:D25"/>
    <mergeCell ref="L24:N25"/>
    <mergeCell ref="E24:H25"/>
    <mergeCell ref="I24:K25"/>
    <mergeCell ref="AB45:AE45"/>
    <mergeCell ref="AB51:AE51"/>
    <mergeCell ref="H32:K32"/>
    <mergeCell ref="C33:F33"/>
    <mergeCell ref="H33:K33"/>
    <mergeCell ref="P32:R32"/>
    <mergeCell ref="P33:R33"/>
    <mergeCell ref="C32:F32"/>
    <mergeCell ref="AE38:AF39"/>
    <mergeCell ref="P35:R36"/>
    <mergeCell ref="B43:Z43"/>
    <mergeCell ref="C34:F34"/>
    <mergeCell ref="H34:K34"/>
    <mergeCell ref="L34:O34"/>
    <mergeCell ref="P34:R34"/>
    <mergeCell ref="L33:O33"/>
    <mergeCell ref="M35:O36"/>
    <mergeCell ref="S35:S36"/>
    <mergeCell ref="Z10:AB11"/>
    <mergeCell ref="AC10:AF11"/>
    <mergeCell ref="O7:P8"/>
    <mergeCell ref="P22:R23"/>
    <mergeCell ref="I18:K19"/>
    <mergeCell ref="I22:K23"/>
    <mergeCell ref="L22:N23"/>
    <mergeCell ref="O22:O23"/>
    <mergeCell ref="E20:H21"/>
    <mergeCell ref="I20:K21"/>
    <mergeCell ref="E22:H23"/>
    <mergeCell ref="P16:R17"/>
    <mergeCell ref="L18:N19"/>
    <mergeCell ref="O18:O19"/>
    <mergeCell ref="P18:R19"/>
    <mergeCell ref="E16:H17"/>
    <mergeCell ref="I16:K17"/>
    <mergeCell ref="E18:H19"/>
    <mergeCell ref="AC20:AF21"/>
    <mergeCell ref="Z22:AB23"/>
    <mergeCell ref="AC22:AF23"/>
    <mergeCell ref="AC16:AF17"/>
    <mergeCell ref="S16:U17"/>
    <mergeCell ref="V16:Y17"/>
  </mergeCells>
  <phoneticPr fontId="2"/>
  <pageMargins left="0.53" right="0.2" top="0.49" bottom="0.3" header="0.28999999999999998" footer="0.19"/>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AG58"/>
  <sheetViews>
    <sheetView view="pageBreakPreview" zoomScale="60" zoomScaleNormal="100" workbookViewId="0">
      <selection activeCell="BD12" sqref="BD12"/>
    </sheetView>
  </sheetViews>
  <sheetFormatPr defaultColWidth="2.59765625" defaultRowHeight="12.75"/>
  <cols>
    <col min="1" max="1" width="2.59765625" customWidth="1"/>
    <col min="2" max="2" width="3.1328125" customWidth="1"/>
    <col min="3" max="3" width="3.3984375" customWidth="1"/>
    <col min="4" max="9" width="2.59765625" customWidth="1"/>
    <col min="10" max="10" width="1" customWidth="1"/>
    <col min="11" max="12" width="2.59765625" customWidth="1"/>
    <col min="13" max="13" width="3.265625" customWidth="1"/>
    <col min="14" max="16" width="2.59765625" customWidth="1"/>
    <col min="17" max="17" width="2.46484375" customWidth="1"/>
  </cols>
  <sheetData>
    <row r="1" spans="1:33">
      <c r="A1" s="636" t="s">
        <v>30</v>
      </c>
      <c r="B1" s="489"/>
      <c r="C1" s="489"/>
      <c r="D1" s="489"/>
      <c r="E1" s="489"/>
      <c r="F1" s="489"/>
      <c r="G1" s="489"/>
      <c r="H1" s="489"/>
      <c r="I1" s="489"/>
      <c r="J1" s="489"/>
      <c r="K1" s="489"/>
      <c r="L1" s="489"/>
      <c r="M1" s="489"/>
      <c r="N1" s="489"/>
      <c r="O1" s="489"/>
      <c r="U1" s="637" t="s">
        <v>31</v>
      </c>
      <c r="V1" s="637"/>
      <c r="W1" s="637"/>
      <c r="X1" s="637"/>
      <c r="Y1" s="637"/>
      <c r="Z1" s="637"/>
      <c r="AA1" s="637"/>
      <c r="AB1" s="637"/>
      <c r="AC1" s="637"/>
      <c r="AD1" s="637"/>
      <c r="AE1" s="637"/>
    </row>
    <row r="2" spans="1:33" ht="13.15" thickBot="1">
      <c r="A2" s="489"/>
      <c r="B2" s="489"/>
      <c r="C2" s="489"/>
      <c r="D2" s="489"/>
      <c r="E2" s="489"/>
      <c r="F2" s="489"/>
      <c r="G2" s="489"/>
      <c r="H2" s="489"/>
      <c r="I2" s="489"/>
      <c r="J2" s="489"/>
      <c r="K2" s="489"/>
      <c r="L2" s="489"/>
      <c r="M2" s="489"/>
      <c r="N2" s="489"/>
      <c r="O2" s="489"/>
      <c r="U2" s="638"/>
      <c r="V2" s="638"/>
      <c r="W2" s="638"/>
      <c r="X2" s="638"/>
      <c r="Y2" s="638"/>
      <c r="Z2" s="638"/>
      <c r="AA2" s="638"/>
      <c r="AB2" s="638"/>
      <c r="AC2" s="638"/>
      <c r="AD2" s="638"/>
      <c r="AE2" s="638"/>
    </row>
    <row r="3" spans="1:33">
      <c r="A3" s="2"/>
      <c r="B3" s="2"/>
      <c r="C3" s="2"/>
      <c r="D3" s="2"/>
      <c r="E3" s="2"/>
      <c r="F3" s="2"/>
      <c r="G3" s="2"/>
      <c r="H3" s="2"/>
      <c r="I3" s="2"/>
      <c r="J3" s="2"/>
      <c r="K3" s="2"/>
      <c r="L3" s="2"/>
      <c r="M3" s="2"/>
      <c r="N3" s="2"/>
      <c r="O3" s="2"/>
    </row>
    <row r="4" spans="1:33">
      <c r="B4" s="547" t="s">
        <v>32</v>
      </c>
      <c r="C4" s="547"/>
      <c r="D4" s="524"/>
      <c r="E4" s="524"/>
      <c r="F4" s="524"/>
      <c r="G4" s="524"/>
      <c r="K4" s="1"/>
      <c r="L4" s="1"/>
      <c r="M4" s="1"/>
      <c r="O4" s="547" t="s">
        <v>33</v>
      </c>
      <c r="P4" s="547"/>
      <c r="Q4" s="547"/>
      <c r="R4" s="547"/>
      <c r="S4" s="547"/>
      <c r="T4" s="547"/>
      <c r="U4" s="547"/>
      <c r="V4" s="637"/>
      <c r="W4" s="637"/>
      <c r="X4" s="637"/>
      <c r="Y4" s="637"/>
      <c r="Z4" s="637"/>
      <c r="AA4" s="637"/>
      <c r="AB4" s="637"/>
      <c r="AC4" s="637"/>
      <c r="AD4" s="637"/>
      <c r="AE4" s="637"/>
      <c r="AF4" s="637"/>
    </row>
    <row r="5" spans="1:33" ht="13.15" thickBot="1">
      <c r="B5" s="639"/>
      <c r="C5" s="639"/>
      <c r="D5" s="635"/>
      <c r="E5" s="635"/>
      <c r="F5" s="635"/>
      <c r="G5" s="635"/>
      <c r="K5" s="1"/>
      <c r="L5" s="1"/>
      <c r="M5" s="1"/>
      <c r="O5" s="639"/>
      <c r="P5" s="639"/>
      <c r="Q5" s="639"/>
      <c r="R5" s="639"/>
      <c r="S5" s="639"/>
      <c r="T5" s="639"/>
      <c r="U5" s="639"/>
      <c r="V5" s="638"/>
      <c r="W5" s="638"/>
      <c r="X5" s="638"/>
      <c r="Y5" s="638"/>
      <c r="Z5" s="638"/>
      <c r="AA5" s="638"/>
      <c r="AB5" s="638"/>
      <c r="AC5" s="638"/>
      <c r="AD5" s="638"/>
      <c r="AE5" s="638"/>
      <c r="AF5" s="638"/>
    </row>
    <row r="6" spans="1:33">
      <c r="E6" s="1"/>
      <c r="F6" s="1"/>
      <c r="G6" s="1"/>
    </row>
    <row r="7" spans="1:33">
      <c r="B7" s="489" t="s">
        <v>34</v>
      </c>
      <c r="C7" s="489"/>
      <c r="D7" s="489"/>
      <c r="E7" s="489"/>
      <c r="F7" s="489"/>
      <c r="G7" s="489"/>
      <c r="H7" s="489"/>
      <c r="I7" s="489"/>
      <c r="J7" s="489"/>
      <c r="K7" s="489"/>
      <c r="L7" s="489"/>
      <c r="M7" s="489"/>
      <c r="N7" s="489"/>
      <c r="W7" s="648" t="s">
        <v>35</v>
      </c>
      <c r="X7" s="648"/>
      <c r="Y7" s="648"/>
      <c r="Z7" s="648"/>
      <c r="AA7" s="648"/>
      <c r="AB7" s="648" t="s">
        <v>36</v>
      </c>
      <c r="AC7" s="648"/>
      <c r="AD7" s="648"/>
      <c r="AE7" s="648"/>
      <c r="AF7" s="648"/>
    </row>
    <row r="8" spans="1:33">
      <c r="B8" s="489"/>
      <c r="C8" s="489"/>
      <c r="D8" s="489"/>
      <c r="E8" s="489"/>
      <c r="F8" s="489"/>
      <c r="G8" s="489"/>
      <c r="H8" s="489"/>
      <c r="I8" s="489"/>
      <c r="J8" s="489"/>
      <c r="K8" s="489"/>
      <c r="L8" s="489"/>
      <c r="M8" s="489"/>
      <c r="N8" s="489"/>
      <c r="W8" s="649"/>
      <c r="X8" s="649"/>
      <c r="Y8" s="649"/>
      <c r="Z8" s="649"/>
      <c r="AA8" s="649"/>
      <c r="AB8" s="649"/>
      <c r="AC8" s="649"/>
      <c r="AD8" s="649"/>
      <c r="AE8" s="649"/>
      <c r="AF8" s="649"/>
    </row>
    <row r="9" spans="1:33">
      <c r="W9" s="649"/>
      <c r="X9" s="649"/>
      <c r="Y9" s="649"/>
      <c r="Z9" s="649"/>
      <c r="AA9" s="649"/>
      <c r="AB9" s="649"/>
      <c r="AC9" s="649"/>
      <c r="AD9" s="649"/>
      <c r="AE9" s="649"/>
      <c r="AF9" s="649"/>
    </row>
    <row r="10" spans="1:33">
      <c r="D10" s="489" t="s">
        <v>37</v>
      </c>
      <c r="E10" s="489"/>
      <c r="F10" s="489"/>
      <c r="H10" s="524"/>
      <c r="I10" s="524"/>
      <c r="J10" s="524"/>
      <c r="K10" s="524"/>
      <c r="L10" s="524"/>
      <c r="M10" s="524"/>
      <c r="N10" s="524"/>
      <c r="O10" s="524"/>
      <c r="P10" s="524"/>
      <c r="Q10" s="524"/>
      <c r="R10" s="524"/>
      <c r="S10" s="547" t="s">
        <v>29</v>
      </c>
      <c r="T10" s="547"/>
      <c r="W10" s="649"/>
      <c r="X10" s="649"/>
      <c r="Y10" s="649"/>
      <c r="Z10" s="649"/>
      <c r="AA10" s="649"/>
      <c r="AB10" s="649"/>
      <c r="AC10" s="649"/>
      <c r="AD10" s="649"/>
      <c r="AE10" s="649"/>
      <c r="AF10" s="649"/>
    </row>
    <row r="11" spans="1:33" ht="13.15" thickBot="1">
      <c r="D11" s="650"/>
      <c r="E11" s="650"/>
      <c r="F11" s="650"/>
      <c r="G11" s="3"/>
      <c r="H11" s="635"/>
      <c r="I11" s="635"/>
      <c r="J11" s="635"/>
      <c r="K11" s="635"/>
      <c r="L11" s="635"/>
      <c r="M11" s="635"/>
      <c r="N11" s="635"/>
      <c r="O11" s="635"/>
      <c r="P11" s="635"/>
      <c r="Q11" s="635"/>
      <c r="R11" s="635"/>
      <c r="S11" s="547"/>
      <c r="T11" s="547"/>
      <c r="W11" s="649"/>
      <c r="X11" s="649"/>
      <c r="Y11" s="649"/>
      <c r="Z11" s="649"/>
      <c r="AA11" s="649"/>
      <c r="AB11" s="649"/>
      <c r="AC11" s="649"/>
      <c r="AD11" s="649"/>
      <c r="AE11" s="649"/>
      <c r="AF11" s="649"/>
    </row>
    <row r="12" spans="1:33" ht="13.15" thickBot="1"/>
    <row r="13" spans="1:33">
      <c r="B13" s="640" t="s">
        <v>38</v>
      </c>
      <c r="C13" s="641"/>
      <c r="D13" s="641"/>
      <c r="E13" s="641"/>
      <c r="F13" s="641"/>
      <c r="G13" s="644"/>
      <c r="H13" s="644"/>
      <c r="I13" s="644"/>
      <c r="J13" s="644"/>
      <c r="K13" s="644"/>
      <c r="L13" s="644"/>
      <c r="M13" s="644"/>
      <c r="N13" s="644"/>
      <c r="O13" s="644"/>
      <c r="P13" s="641" t="s">
        <v>39</v>
      </c>
      <c r="Q13" s="641"/>
      <c r="R13" s="641"/>
      <c r="S13" s="641"/>
      <c r="T13" s="641"/>
      <c r="U13" s="644"/>
      <c r="V13" s="644"/>
      <c r="W13" s="644"/>
      <c r="X13" s="644"/>
      <c r="Y13" s="644"/>
      <c r="Z13" s="644"/>
      <c r="AA13" s="644"/>
      <c r="AB13" s="644"/>
      <c r="AC13" s="644"/>
      <c r="AD13" s="644"/>
      <c r="AE13" s="644"/>
      <c r="AF13" s="644"/>
      <c r="AG13" s="646"/>
    </row>
    <row r="14" spans="1:33">
      <c r="B14" s="642"/>
      <c r="C14" s="643"/>
      <c r="D14" s="643"/>
      <c r="E14" s="643"/>
      <c r="F14" s="643"/>
      <c r="G14" s="645"/>
      <c r="H14" s="645"/>
      <c r="I14" s="645"/>
      <c r="J14" s="645"/>
      <c r="K14" s="645"/>
      <c r="L14" s="645"/>
      <c r="M14" s="645"/>
      <c r="N14" s="645"/>
      <c r="O14" s="645"/>
      <c r="P14" s="643"/>
      <c r="Q14" s="643"/>
      <c r="R14" s="643"/>
      <c r="S14" s="643"/>
      <c r="T14" s="643"/>
      <c r="U14" s="645"/>
      <c r="V14" s="645"/>
      <c r="W14" s="645"/>
      <c r="X14" s="645"/>
      <c r="Y14" s="645"/>
      <c r="Z14" s="645"/>
      <c r="AA14" s="645"/>
      <c r="AB14" s="645"/>
      <c r="AC14" s="645"/>
      <c r="AD14" s="645"/>
      <c r="AE14" s="645"/>
      <c r="AF14" s="645"/>
      <c r="AG14" s="647"/>
    </row>
    <row r="15" spans="1:33">
      <c r="B15" s="642" t="s">
        <v>40</v>
      </c>
      <c r="C15" s="643"/>
      <c r="D15" s="643" t="s">
        <v>41</v>
      </c>
      <c r="E15" s="643"/>
      <c r="F15" s="643"/>
      <c r="G15" s="643"/>
      <c r="H15" s="643"/>
      <c r="I15" s="643"/>
      <c r="J15" s="643"/>
      <c r="K15" s="643" t="s">
        <v>42</v>
      </c>
      <c r="L15" s="643"/>
      <c r="M15" s="643"/>
      <c r="N15" s="643" t="s">
        <v>43</v>
      </c>
      <c r="O15" s="643"/>
      <c r="P15" s="643"/>
      <c r="Q15" s="643"/>
      <c r="R15" s="643" t="s">
        <v>44</v>
      </c>
      <c r="S15" s="643"/>
      <c r="T15" s="643"/>
      <c r="U15" s="643"/>
      <c r="V15" s="643" t="s">
        <v>45</v>
      </c>
      <c r="W15" s="643"/>
      <c r="X15" s="643"/>
      <c r="Y15" s="643"/>
      <c r="Z15" s="643" t="s">
        <v>46</v>
      </c>
      <c r="AA15" s="643"/>
      <c r="AB15" s="643"/>
      <c r="AC15" s="643"/>
      <c r="AD15" s="643" t="s">
        <v>28</v>
      </c>
      <c r="AE15" s="643"/>
      <c r="AF15" s="643"/>
      <c r="AG15" s="651"/>
    </row>
    <row r="16" spans="1:33">
      <c r="B16" s="642"/>
      <c r="C16" s="643"/>
      <c r="D16" s="643"/>
      <c r="E16" s="643"/>
      <c r="F16" s="643"/>
      <c r="G16" s="643"/>
      <c r="H16" s="643"/>
      <c r="I16" s="643"/>
      <c r="J16" s="643"/>
      <c r="K16" s="643"/>
      <c r="L16" s="643"/>
      <c r="M16" s="643"/>
      <c r="N16" s="643"/>
      <c r="O16" s="643"/>
      <c r="P16" s="643"/>
      <c r="Q16" s="643"/>
      <c r="R16" s="643"/>
      <c r="S16" s="643"/>
      <c r="T16" s="643"/>
      <c r="U16" s="643"/>
      <c r="V16" s="643"/>
      <c r="W16" s="643"/>
      <c r="X16" s="643"/>
      <c r="Y16" s="643"/>
      <c r="Z16" s="643"/>
      <c r="AA16" s="643"/>
      <c r="AB16" s="643"/>
      <c r="AC16" s="643"/>
      <c r="AD16" s="643"/>
      <c r="AE16" s="643"/>
      <c r="AF16" s="643"/>
      <c r="AG16" s="651"/>
    </row>
    <row r="17" spans="2:33">
      <c r="B17" s="652"/>
      <c r="C17" s="654"/>
      <c r="D17" s="645"/>
      <c r="E17" s="645"/>
      <c r="F17" s="656"/>
      <c r="G17" s="657" t="s">
        <v>47</v>
      </c>
      <c r="H17" s="658"/>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7"/>
    </row>
    <row r="18" spans="2:33">
      <c r="B18" s="653"/>
      <c r="C18" s="655"/>
      <c r="D18" s="645"/>
      <c r="E18" s="645"/>
      <c r="F18" s="656"/>
      <c r="G18" s="657"/>
      <c r="H18" s="658"/>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7"/>
    </row>
    <row r="19" spans="2:33">
      <c r="B19" s="652"/>
      <c r="C19" s="654"/>
      <c r="D19" s="645"/>
      <c r="E19" s="645"/>
      <c r="F19" s="656"/>
      <c r="G19" s="657" t="s">
        <v>47</v>
      </c>
      <c r="H19" s="658"/>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7"/>
    </row>
    <row r="20" spans="2:33">
      <c r="B20" s="653"/>
      <c r="C20" s="655"/>
      <c r="D20" s="645"/>
      <c r="E20" s="645"/>
      <c r="F20" s="656"/>
      <c r="G20" s="657"/>
      <c r="H20" s="658"/>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645"/>
      <c r="AG20" s="647"/>
    </row>
    <row r="21" spans="2:33">
      <c r="B21" s="652"/>
      <c r="C21" s="654"/>
      <c r="D21" s="645"/>
      <c r="E21" s="645"/>
      <c r="F21" s="656"/>
      <c r="G21" s="657" t="s">
        <v>47</v>
      </c>
      <c r="H21" s="658"/>
      <c r="I21" s="645"/>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45"/>
      <c r="AG21" s="647"/>
    </row>
    <row r="22" spans="2:33">
      <c r="B22" s="653"/>
      <c r="C22" s="655"/>
      <c r="D22" s="645"/>
      <c r="E22" s="645"/>
      <c r="F22" s="656"/>
      <c r="G22" s="657"/>
      <c r="H22" s="658"/>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7"/>
    </row>
    <row r="23" spans="2:33">
      <c r="B23" s="652"/>
      <c r="C23" s="654"/>
      <c r="D23" s="645"/>
      <c r="E23" s="645"/>
      <c r="F23" s="656"/>
      <c r="G23" s="657" t="s">
        <v>47</v>
      </c>
      <c r="H23" s="658"/>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7"/>
    </row>
    <row r="24" spans="2:33">
      <c r="B24" s="653"/>
      <c r="C24" s="655"/>
      <c r="D24" s="645"/>
      <c r="E24" s="645"/>
      <c r="F24" s="656"/>
      <c r="G24" s="657"/>
      <c r="H24" s="658"/>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7"/>
    </row>
    <row r="25" spans="2:33">
      <c r="B25" s="652"/>
      <c r="C25" s="654"/>
      <c r="D25" s="645"/>
      <c r="E25" s="645"/>
      <c r="F25" s="656"/>
      <c r="G25" s="657" t="s">
        <v>47</v>
      </c>
      <c r="H25" s="658"/>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7"/>
    </row>
    <row r="26" spans="2:33">
      <c r="B26" s="653"/>
      <c r="C26" s="655"/>
      <c r="D26" s="645"/>
      <c r="E26" s="645"/>
      <c r="F26" s="656"/>
      <c r="G26" s="657"/>
      <c r="H26" s="658"/>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7"/>
    </row>
    <row r="27" spans="2:33">
      <c r="B27" s="652"/>
      <c r="C27" s="654"/>
      <c r="D27" s="645"/>
      <c r="E27" s="645"/>
      <c r="F27" s="656"/>
      <c r="G27" s="657" t="s">
        <v>47</v>
      </c>
      <c r="H27" s="658"/>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7"/>
    </row>
    <row r="28" spans="2:33" ht="13.15" thickBot="1">
      <c r="B28" s="653"/>
      <c r="C28" s="655"/>
      <c r="D28" s="645"/>
      <c r="E28" s="645"/>
      <c r="F28" s="656"/>
      <c r="G28" s="657"/>
      <c r="H28" s="658"/>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7"/>
    </row>
    <row r="29" spans="2:33">
      <c r="B29" s="2"/>
      <c r="C29" s="2"/>
      <c r="D29" s="2"/>
      <c r="E29" s="2"/>
      <c r="F29" s="2"/>
      <c r="G29" s="2"/>
      <c r="H29" s="2"/>
      <c r="I29" s="2"/>
      <c r="J29" s="2"/>
      <c r="K29" s="661" t="s">
        <v>48</v>
      </c>
      <c r="L29" s="662"/>
      <c r="M29" s="662"/>
      <c r="N29" s="662">
        <f>SUM(N17:Q28)</f>
        <v>0</v>
      </c>
      <c r="O29" s="662"/>
      <c r="P29" s="662"/>
      <c r="Q29" s="662"/>
      <c r="R29" s="662">
        <f>SUM(R17:U28)</f>
        <v>0</v>
      </c>
      <c r="S29" s="662"/>
      <c r="T29" s="662"/>
      <c r="U29" s="662"/>
      <c r="V29" s="662">
        <f>SUM(V17:Y28)</f>
        <v>0</v>
      </c>
      <c r="W29" s="662"/>
      <c r="X29" s="662"/>
      <c r="Y29" s="662"/>
      <c r="Z29" s="662">
        <f>SUM(Z17:AC28)</f>
        <v>0</v>
      </c>
      <c r="AA29" s="662"/>
      <c r="AB29" s="662"/>
      <c r="AC29" s="662"/>
      <c r="AD29" s="662">
        <f>N29+R29+V29-Z29</f>
        <v>0</v>
      </c>
      <c r="AE29" s="662"/>
      <c r="AF29" s="662"/>
      <c r="AG29" s="675"/>
    </row>
    <row r="30" spans="2:33" ht="13.15" thickBot="1">
      <c r="B30" s="2"/>
      <c r="C30" s="2"/>
      <c r="D30" s="2"/>
      <c r="E30" s="2"/>
      <c r="F30" s="2"/>
      <c r="G30" s="2"/>
      <c r="H30" s="2"/>
      <c r="I30" s="2"/>
      <c r="J30" s="2"/>
      <c r="K30" s="663"/>
      <c r="L30" s="664"/>
      <c r="M30" s="664"/>
      <c r="N30" s="664"/>
      <c r="O30" s="664"/>
      <c r="P30" s="664"/>
      <c r="Q30" s="664"/>
      <c r="R30" s="664"/>
      <c r="S30" s="664"/>
      <c r="T30" s="664"/>
      <c r="U30" s="664"/>
      <c r="V30" s="664"/>
      <c r="W30" s="664"/>
      <c r="X30" s="664"/>
      <c r="Y30" s="664"/>
      <c r="Z30" s="664"/>
      <c r="AA30" s="664"/>
      <c r="AB30" s="664"/>
      <c r="AC30" s="664"/>
      <c r="AD30" s="664"/>
      <c r="AE30" s="664"/>
      <c r="AF30" s="664"/>
      <c r="AG30" s="676"/>
    </row>
    <row r="31" spans="2:3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2:33">
      <c r="B32" s="489" t="s">
        <v>49</v>
      </c>
      <c r="C32" s="489"/>
      <c r="D32" s="489"/>
      <c r="E32" s="489"/>
      <c r="F32" s="489"/>
      <c r="G32" s="489"/>
      <c r="H32" s="489"/>
      <c r="I32" s="489"/>
      <c r="J32" s="489"/>
      <c r="K32" s="489"/>
      <c r="L32" s="489"/>
      <c r="M32" s="489"/>
      <c r="N32" s="489"/>
      <c r="P32" s="547" t="s">
        <v>50</v>
      </c>
      <c r="Q32" s="659"/>
      <c r="R32" s="659"/>
      <c r="S32" s="659"/>
      <c r="U32" s="524"/>
      <c r="V32" s="524"/>
      <c r="W32" s="524"/>
      <c r="X32" s="524"/>
      <c r="Y32" s="524"/>
      <c r="Z32" s="524"/>
      <c r="AA32" s="524"/>
      <c r="AB32" s="524"/>
      <c r="AC32" s="524"/>
      <c r="AD32" s="524"/>
      <c r="AE32" s="524"/>
      <c r="AF32" s="547" t="s">
        <v>29</v>
      </c>
      <c r="AG32" s="659"/>
    </row>
    <row r="33" spans="2:33" s="4" customFormat="1" ht="6" customHeight="1" thickBot="1">
      <c r="B33" s="489"/>
      <c r="C33" s="489"/>
      <c r="D33" s="489"/>
      <c r="E33" s="489"/>
      <c r="F33" s="489"/>
      <c r="G33" s="489"/>
      <c r="H33" s="489"/>
      <c r="I33" s="489"/>
      <c r="J33" s="489"/>
      <c r="K33" s="489"/>
      <c r="L33" s="489"/>
      <c r="M33" s="489"/>
      <c r="N33" s="489"/>
      <c r="P33" s="660"/>
      <c r="Q33" s="660"/>
      <c r="R33" s="660"/>
      <c r="S33" s="660"/>
      <c r="T33" s="5"/>
      <c r="U33" s="635"/>
      <c r="V33" s="635"/>
      <c r="W33" s="635"/>
      <c r="X33" s="635"/>
      <c r="Y33" s="635"/>
      <c r="Z33" s="635"/>
      <c r="AA33" s="635"/>
      <c r="AB33" s="635"/>
      <c r="AC33" s="635"/>
      <c r="AD33" s="635"/>
      <c r="AE33" s="635"/>
      <c r="AF33" s="660"/>
      <c r="AG33" s="660"/>
    </row>
    <row r="34" spans="2:33" ht="13.15" thickBot="1"/>
    <row r="35" spans="2:33">
      <c r="B35" s="666" t="s">
        <v>51</v>
      </c>
      <c r="C35" s="667"/>
      <c r="D35" s="667"/>
      <c r="E35" s="667"/>
      <c r="F35" s="667"/>
      <c r="G35" s="667"/>
      <c r="H35" s="667"/>
      <c r="I35" s="667"/>
      <c r="J35" s="667"/>
      <c r="K35" s="667"/>
      <c r="L35" s="667"/>
      <c r="M35" s="667"/>
      <c r="N35" s="667"/>
      <c r="O35" s="667"/>
      <c r="P35" s="667"/>
      <c r="Q35" s="667"/>
      <c r="R35" s="667"/>
      <c r="S35" s="667"/>
      <c r="T35" s="667"/>
      <c r="U35" s="667"/>
      <c r="V35" s="667"/>
      <c r="W35" s="667"/>
      <c r="X35" s="667"/>
      <c r="Y35" s="667"/>
      <c r="Z35" s="667"/>
      <c r="AA35" s="667"/>
      <c r="AB35" s="667"/>
      <c r="AC35" s="667"/>
      <c r="AD35" s="667"/>
      <c r="AE35" s="667"/>
      <c r="AF35" s="667"/>
      <c r="AG35" s="668"/>
    </row>
    <row r="36" spans="2:33">
      <c r="B36" s="669"/>
      <c r="C36" s="489"/>
      <c r="D36" s="489"/>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670"/>
    </row>
    <row r="37" spans="2:33">
      <c r="B37" s="669"/>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670"/>
    </row>
    <row r="38" spans="2:33">
      <c r="B38" s="669"/>
      <c r="C38" s="489"/>
      <c r="D38" s="489"/>
      <c r="E38" s="489"/>
      <c r="F38" s="489"/>
      <c r="G38" s="489"/>
      <c r="H38" s="489"/>
      <c r="I38" s="489"/>
      <c r="J38" s="489"/>
      <c r="K38" s="489"/>
      <c r="L38" s="489"/>
      <c r="M38" s="489"/>
      <c r="N38" s="489"/>
      <c r="O38" s="489"/>
      <c r="P38" s="489"/>
      <c r="Q38" s="489"/>
      <c r="R38" s="489"/>
      <c r="S38" s="489"/>
      <c r="T38" s="489"/>
      <c r="U38" s="489"/>
      <c r="V38" s="489"/>
      <c r="W38" s="489"/>
      <c r="X38" s="489"/>
      <c r="Y38" s="489"/>
      <c r="Z38" s="489"/>
      <c r="AA38" s="489"/>
      <c r="AB38" s="489"/>
      <c r="AC38" s="489"/>
      <c r="AD38" s="489"/>
      <c r="AE38" s="489"/>
      <c r="AF38" s="489"/>
      <c r="AG38" s="670"/>
    </row>
    <row r="39" spans="2:33">
      <c r="B39" s="669"/>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670"/>
    </row>
    <row r="40" spans="2:33">
      <c r="B40" s="669"/>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670"/>
    </row>
    <row r="41" spans="2:33">
      <c r="B41" s="669"/>
      <c r="C41" s="489"/>
      <c r="D41" s="489"/>
      <c r="E41" s="489"/>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670"/>
    </row>
    <row r="42" spans="2:33">
      <c r="B42" s="66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670"/>
    </row>
    <row r="43" spans="2:33">
      <c r="B43" s="66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670"/>
    </row>
    <row r="44" spans="2:33">
      <c r="B44" s="669"/>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670"/>
    </row>
    <row r="45" spans="2:33">
      <c r="B45" s="669"/>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670"/>
    </row>
    <row r="46" spans="2:33">
      <c r="B46" s="669"/>
      <c r="C46" s="489"/>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670"/>
    </row>
    <row r="47" spans="2:33">
      <c r="B47" s="669"/>
      <c r="C47" s="489"/>
      <c r="D47" s="489"/>
      <c r="E47" s="489"/>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670"/>
    </row>
    <row r="48" spans="2:33" ht="14.25" customHeight="1">
      <c r="B48" s="669"/>
      <c r="C48" s="489"/>
      <c r="D48" s="489"/>
      <c r="E48" s="489"/>
      <c r="F48" s="489"/>
      <c r="G48" s="489"/>
      <c r="H48" s="489"/>
      <c r="I48" s="489"/>
      <c r="J48" s="489"/>
      <c r="K48" s="489"/>
      <c r="L48" s="489"/>
      <c r="M48" s="489"/>
      <c r="N48" s="489"/>
      <c r="O48" s="489"/>
      <c r="P48" s="489"/>
      <c r="Q48" s="489"/>
      <c r="R48" s="489"/>
      <c r="S48" s="489"/>
      <c r="T48" s="489"/>
      <c r="U48" s="489"/>
      <c r="V48" s="489"/>
      <c r="W48" s="489"/>
      <c r="X48" s="489"/>
      <c r="Y48" s="489"/>
      <c r="Z48" s="489"/>
      <c r="AA48" s="489"/>
      <c r="AB48" s="489"/>
      <c r="AC48" s="489"/>
      <c r="AD48" s="489"/>
      <c r="AE48" s="489"/>
      <c r="AF48" s="489"/>
      <c r="AG48" s="670"/>
    </row>
    <row r="49" spans="1:33">
      <c r="B49" s="669"/>
      <c r="C49" s="489"/>
      <c r="D49" s="489"/>
      <c r="E49" s="489"/>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670"/>
    </row>
    <row r="50" spans="1:33">
      <c r="B50" s="669"/>
      <c r="C50" s="489"/>
      <c r="D50" s="489"/>
      <c r="E50" s="489"/>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670"/>
    </row>
    <row r="51" spans="1:33">
      <c r="B51" s="669"/>
      <c r="C51" s="489"/>
      <c r="D51" s="489"/>
      <c r="E51" s="489"/>
      <c r="F51" s="489"/>
      <c r="G51" s="489"/>
      <c r="H51" s="489"/>
      <c r="I51" s="489"/>
      <c r="J51" s="489"/>
      <c r="K51" s="489"/>
      <c r="L51" s="489"/>
      <c r="M51" s="489"/>
      <c r="N51" s="489"/>
      <c r="O51" s="489"/>
      <c r="P51" s="489"/>
      <c r="Q51" s="489"/>
      <c r="R51" s="489"/>
      <c r="S51" s="489"/>
      <c r="T51" s="489"/>
      <c r="U51" s="489"/>
      <c r="V51" s="489"/>
      <c r="W51" s="489"/>
      <c r="X51" s="489"/>
      <c r="Y51" s="489"/>
      <c r="Z51" s="489"/>
      <c r="AA51" s="489"/>
      <c r="AB51" s="489"/>
      <c r="AC51" s="489"/>
      <c r="AD51" s="489"/>
      <c r="AE51" s="489"/>
      <c r="AF51" s="489"/>
      <c r="AG51" s="670"/>
    </row>
    <row r="52" spans="1:33" ht="13.15" thickBot="1">
      <c r="B52" s="671"/>
      <c r="C52" s="650"/>
      <c r="D52" s="650"/>
      <c r="E52" s="650"/>
      <c r="F52" s="650"/>
      <c r="G52" s="650"/>
      <c r="H52" s="650"/>
      <c r="I52" s="650"/>
      <c r="J52" s="650"/>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72"/>
    </row>
    <row r="53" spans="1:33">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s="4" customFormat="1" ht="18" customHeight="1">
      <c r="B54" s="673" t="s">
        <v>69</v>
      </c>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row>
    <row r="55" spans="1:33" s="4" customFormat="1" ht="18" customHeight="1">
      <c r="B55" s="665" t="s">
        <v>70</v>
      </c>
      <c r="C55" s="665"/>
      <c r="D55" s="665"/>
      <c r="E55" s="665"/>
      <c r="F55" s="665"/>
      <c r="G55" s="665"/>
      <c r="H55" s="665"/>
      <c r="I55" s="665"/>
      <c r="J55" s="665"/>
      <c r="K55" s="665"/>
      <c r="L55" s="665"/>
      <c r="M55" s="665"/>
      <c r="N55" s="665"/>
      <c r="O55" s="665"/>
      <c r="P55" s="665"/>
      <c r="Q55" s="665"/>
      <c r="R55" s="665"/>
      <c r="S55" s="665"/>
      <c r="T55" s="665"/>
      <c r="U55" s="665"/>
      <c r="V55" s="665"/>
      <c r="W55" s="665"/>
      <c r="X55" s="665"/>
      <c r="Y55" s="665"/>
      <c r="Z55" s="665"/>
      <c r="AA55" s="665"/>
      <c r="AB55" s="665"/>
      <c r="AC55" s="665"/>
      <c r="AD55" s="665"/>
      <c r="AE55" s="665"/>
      <c r="AF55" s="665"/>
      <c r="AG55" s="665"/>
    </row>
    <row r="56" spans="1:33" s="4" customFormat="1" ht="18" customHeight="1">
      <c r="B56" s="674" t="s">
        <v>52</v>
      </c>
      <c r="C56" s="674"/>
      <c r="D56" s="674"/>
      <c r="E56" s="674"/>
      <c r="F56" s="674"/>
      <c r="G56" s="674"/>
      <c r="H56" s="674"/>
      <c r="I56" s="674"/>
      <c r="J56" s="674"/>
      <c r="K56" s="674"/>
      <c r="L56" s="674"/>
      <c r="M56" s="674"/>
      <c r="N56" s="674"/>
      <c r="O56" s="674"/>
      <c r="P56" s="674"/>
      <c r="Q56" s="674"/>
      <c r="R56" s="674"/>
      <c r="S56" s="674"/>
      <c r="T56" s="674"/>
      <c r="U56" s="674"/>
      <c r="V56" s="674"/>
      <c r="W56" s="674"/>
      <c r="X56" s="674"/>
      <c r="Y56" s="674"/>
      <c r="Z56" s="674"/>
      <c r="AA56" s="674"/>
      <c r="AB56" s="674"/>
      <c r="AC56" s="674"/>
      <c r="AD56" s="674"/>
      <c r="AE56" s="674"/>
      <c r="AF56" s="674"/>
      <c r="AG56" s="674"/>
    </row>
    <row r="57" spans="1:33" s="4" customFormat="1" ht="18" customHeight="1">
      <c r="A57" s="6"/>
      <c r="B57" s="6" t="s">
        <v>53</v>
      </c>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ht="18" customHeight="1">
      <c r="B58" s="665" t="s">
        <v>68</v>
      </c>
      <c r="C58" s="665"/>
      <c r="D58" s="665"/>
      <c r="E58" s="665"/>
      <c r="F58" s="665"/>
      <c r="G58" s="665"/>
      <c r="H58" s="665"/>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row>
  </sheetData>
  <mergeCells count="107">
    <mergeCell ref="B58:AG58"/>
    <mergeCell ref="B35:AG52"/>
    <mergeCell ref="B54:AG54"/>
    <mergeCell ref="B56:AG56"/>
    <mergeCell ref="B55:AG55"/>
    <mergeCell ref="Z29:AC30"/>
    <mergeCell ref="AD29:AG30"/>
    <mergeCell ref="B32:N33"/>
    <mergeCell ref="P32:S33"/>
    <mergeCell ref="U32:AE33"/>
    <mergeCell ref="B27:B28"/>
    <mergeCell ref="C27:C28"/>
    <mergeCell ref="D27:F28"/>
    <mergeCell ref="G27:G28"/>
    <mergeCell ref="H27:J28"/>
    <mergeCell ref="K27:M28"/>
    <mergeCell ref="N27:Q28"/>
    <mergeCell ref="AF32:AG33"/>
    <mergeCell ref="K29:M30"/>
    <mergeCell ref="N29:Q30"/>
    <mergeCell ref="R29:U30"/>
    <mergeCell ref="V29:Y30"/>
    <mergeCell ref="R27:U28"/>
    <mergeCell ref="V27:Y28"/>
    <mergeCell ref="Z27:AC28"/>
    <mergeCell ref="AD27:AG28"/>
    <mergeCell ref="B25:B26"/>
    <mergeCell ref="C25:C26"/>
    <mergeCell ref="D25:F26"/>
    <mergeCell ref="G25:G26"/>
    <mergeCell ref="V25:Y26"/>
    <mergeCell ref="Z25:AC26"/>
    <mergeCell ref="H25:J26"/>
    <mergeCell ref="K25:M26"/>
    <mergeCell ref="N25:Q26"/>
    <mergeCell ref="R25:U26"/>
    <mergeCell ref="AD25:AG26"/>
    <mergeCell ref="H23:J24"/>
    <mergeCell ref="C21:C22"/>
    <mergeCell ref="D21:F22"/>
    <mergeCell ref="G21:G22"/>
    <mergeCell ref="C23:C24"/>
    <mergeCell ref="AD23:AG24"/>
    <mergeCell ref="V21:Y22"/>
    <mergeCell ref="Z21:AC22"/>
    <mergeCell ref="AD21:AG22"/>
    <mergeCell ref="Z19:AC20"/>
    <mergeCell ref="AD19:AG20"/>
    <mergeCell ref="V17:Y18"/>
    <mergeCell ref="Z17:AC18"/>
    <mergeCell ref="AD17:AG18"/>
    <mergeCell ref="R17:U18"/>
    <mergeCell ref="K23:M24"/>
    <mergeCell ref="R23:U24"/>
    <mergeCell ref="N23:Q24"/>
    <mergeCell ref="V23:Y24"/>
    <mergeCell ref="Z23:AC24"/>
    <mergeCell ref="B19:B20"/>
    <mergeCell ref="R15:U16"/>
    <mergeCell ref="H19:J20"/>
    <mergeCell ref="K19:M20"/>
    <mergeCell ref="R19:U20"/>
    <mergeCell ref="N19:Q20"/>
    <mergeCell ref="B23:B24"/>
    <mergeCell ref="V19:Y20"/>
    <mergeCell ref="H21:J22"/>
    <mergeCell ref="K21:M22"/>
    <mergeCell ref="N21:Q22"/>
    <mergeCell ref="R21:U22"/>
    <mergeCell ref="C19:C20"/>
    <mergeCell ref="D19:F20"/>
    <mergeCell ref="G19:G20"/>
    <mergeCell ref="B21:B22"/>
    <mergeCell ref="H17:J18"/>
    <mergeCell ref="K17:M18"/>
    <mergeCell ref="N17:Q18"/>
    <mergeCell ref="D23:F24"/>
    <mergeCell ref="G23:G24"/>
    <mergeCell ref="V15:Y16"/>
    <mergeCell ref="Z15:AC16"/>
    <mergeCell ref="AD15:AG16"/>
    <mergeCell ref="B15:C16"/>
    <mergeCell ref="D15:J16"/>
    <mergeCell ref="K15:M16"/>
    <mergeCell ref="N15:Q16"/>
    <mergeCell ref="B17:B18"/>
    <mergeCell ref="C17:C18"/>
    <mergeCell ref="D17:F18"/>
    <mergeCell ref="G17:G18"/>
    <mergeCell ref="H10:R11"/>
    <mergeCell ref="S10:T11"/>
    <mergeCell ref="A1:O2"/>
    <mergeCell ref="U1:AE2"/>
    <mergeCell ref="B4:C5"/>
    <mergeCell ref="D4:G5"/>
    <mergeCell ref="O4:U5"/>
    <mergeCell ref="V4:AF5"/>
    <mergeCell ref="B13:F14"/>
    <mergeCell ref="G13:O14"/>
    <mergeCell ref="P13:T14"/>
    <mergeCell ref="U13:AG14"/>
    <mergeCell ref="B7:N8"/>
    <mergeCell ref="W7:AA7"/>
    <mergeCell ref="AB7:AF7"/>
    <mergeCell ref="W8:AA11"/>
    <mergeCell ref="AB8:AF11"/>
    <mergeCell ref="D10:F11"/>
  </mergeCells>
  <phoneticPr fontId="2"/>
  <pageMargins left="0.57999999999999996" right="0.49" top="0.71" bottom="0.37" header="0.51200000000000001" footer="0.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61"/>
  <sheetViews>
    <sheetView view="pageBreakPreview" topLeftCell="B1" zoomScale="60" zoomScaleNormal="120" workbookViewId="0">
      <selection activeCell="AG43" sqref="AG43"/>
    </sheetView>
  </sheetViews>
  <sheetFormatPr defaultRowHeight="12.75"/>
  <cols>
    <col min="1" max="1" width="6.265625" customWidth="1"/>
    <col min="2" max="7" width="8.59765625" customWidth="1"/>
    <col min="8" max="8" width="4.59765625" customWidth="1"/>
    <col min="9" max="9" width="7.1328125" bestFit="1" customWidth="1"/>
    <col min="10" max="10" width="6.59765625" customWidth="1"/>
    <col min="11" max="13" width="3.59765625" customWidth="1"/>
    <col min="14" max="14" width="4.46484375" customWidth="1"/>
    <col min="15" max="15" width="3.59765625" customWidth="1"/>
    <col min="16" max="16" width="2.86328125" customWidth="1"/>
  </cols>
  <sheetData>
    <row r="1" spans="1:15" ht="13.5" customHeight="1">
      <c r="B1" s="700" t="s">
        <v>143</v>
      </c>
      <c r="C1" s="700"/>
      <c r="D1" s="700"/>
      <c r="E1" s="700"/>
      <c r="F1" s="700"/>
      <c r="G1" s="700"/>
      <c r="J1" s="7" t="s">
        <v>55</v>
      </c>
      <c r="K1" s="491"/>
      <c r="L1" s="491"/>
      <c r="M1" s="491"/>
      <c r="N1" s="491"/>
      <c r="O1" s="491"/>
    </row>
    <row r="2" spans="1:15" ht="13.5" customHeight="1">
      <c r="B2" s="700"/>
      <c r="C2" s="700"/>
      <c r="D2" s="700"/>
      <c r="E2" s="700"/>
      <c r="F2" s="700"/>
      <c r="G2" s="700"/>
    </row>
    <row r="3" spans="1:15" ht="13.15" thickBot="1">
      <c r="I3" s="103" t="s">
        <v>87</v>
      </c>
      <c r="J3" s="489" t="s">
        <v>190</v>
      </c>
      <c r="K3" s="506"/>
      <c r="L3" s="492" t="s">
        <v>80</v>
      </c>
      <c r="M3" s="506"/>
      <c r="N3" s="492" t="s">
        <v>81</v>
      </c>
      <c r="O3" s="492"/>
    </row>
    <row r="4" spans="1:15">
      <c r="B4" s="666" t="s">
        <v>144</v>
      </c>
      <c r="C4" s="667"/>
      <c r="D4" s="690" t="s">
        <v>392</v>
      </c>
      <c r="E4" s="691"/>
      <c r="F4" s="691"/>
      <c r="G4" s="692"/>
      <c r="I4" s="102" t="s">
        <v>391</v>
      </c>
      <c r="J4" s="492"/>
      <c r="K4" s="506"/>
      <c r="L4" s="492"/>
      <c r="M4" s="506"/>
      <c r="N4" s="492"/>
      <c r="O4" s="492"/>
    </row>
    <row r="5" spans="1:15">
      <c r="B5" s="669"/>
      <c r="C5" s="489"/>
      <c r="D5" s="680"/>
      <c r="E5" s="674"/>
      <c r="F5" s="674"/>
      <c r="G5" s="681"/>
      <c r="I5" s="8"/>
    </row>
    <row r="6" spans="1:15" ht="17.25" customHeight="1">
      <c r="B6" s="669"/>
      <c r="C6" s="489"/>
      <c r="D6" s="680"/>
      <c r="E6" s="674"/>
      <c r="F6" s="674"/>
      <c r="G6" s="681"/>
      <c r="J6" s="510"/>
      <c r="K6" s="510"/>
      <c r="L6" s="510"/>
      <c r="M6" s="510"/>
      <c r="N6" s="4"/>
      <c r="O6" s="105" t="s">
        <v>85</v>
      </c>
    </row>
    <row r="7" spans="1:15" ht="17.25" customHeight="1">
      <c r="B7" s="693" t="s">
        <v>145</v>
      </c>
      <c r="C7" s="571"/>
      <c r="D7" s="697" t="s">
        <v>150</v>
      </c>
      <c r="E7" s="695"/>
      <c r="F7" s="695"/>
      <c r="G7" s="696"/>
      <c r="I7" s="9" t="s">
        <v>56</v>
      </c>
      <c r="J7" s="511"/>
      <c r="K7" s="511"/>
      <c r="L7" s="511"/>
      <c r="M7" s="511"/>
      <c r="N7" s="106"/>
      <c r="O7" s="107" t="s">
        <v>84</v>
      </c>
    </row>
    <row r="8" spans="1:15" ht="13.5" customHeight="1">
      <c r="B8" s="693"/>
      <c r="C8" s="571"/>
      <c r="D8" s="697"/>
      <c r="E8" s="695"/>
      <c r="F8" s="695"/>
      <c r="G8" s="696"/>
      <c r="I8" s="10"/>
      <c r="J8" s="11"/>
      <c r="K8" s="11"/>
      <c r="L8" s="11"/>
      <c r="M8" s="11"/>
      <c r="N8" s="11"/>
      <c r="O8" s="11"/>
    </row>
    <row r="9" spans="1:15" ht="14.25" customHeight="1">
      <c r="B9" s="693"/>
      <c r="C9" s="571"/>
      <c r="D9" s="697"/>
      <c r="E9" s="695"/>
      <c r="F9" s="695"/>
      <c r="G9" s="696"/>
      <c r="I9" s="10"/>
      <c r="J9" s="104" t="s">
        <v>86</v>
      </c>
      <c r="K9" s="97"/>
      <c r="L9" s="97"/>
      <c r="M9" s="97"/>
      <c r="N9" s="97"/>
      <c r="O9" s="97"/>
    </row>
    <row r="10" spans="1:15" ht="20.25" customHeight="1">
      <c r="B10" s="693" t="s">
        <v>146</v>
      </c>
      <c r="C10" s="571"/>
      <c r="D10" s="694"/>
      <c r="E10" s="695"/>
      <c r="F10" s="695"/>
      <c r="G10" s="696"/>
      <c r="I10" s="9" t="s">
        <v>0</v>
      </c>
      <c r="J10" s="108"/>
      <c r="K10" s="512" t="str">
        <f>LOOKUP(J10,⑩勘定科目表!$A$2:$A$12,⑩勘定科目表!$B$2:$B$12)</f>
        <v xml:space="preserve"> </v>
      </c>
      <c r="L10" s="512" t="e">
        <f>LOOKUP(K10,⑩勘定科目表!$A$2:$A$12,⑩勘定科目表!$B$2:$B$12)</f>
        <v>#N/A</v>
      </c>
      <c r="M10" s="512" t="e">
        <f>LOOKUP(L10,⑩勘定科目表!$A$2:$A$12,⑩勘定科目表!$B$2:$B$12)</f>
        <v>#N/A</v>
      </c>
      <c r="N10" s="512" t="e">
        <f>LOOKUP(M10,⑩勘定科目表!$A$2:$A$12,⑩勘定科目表!$B$2:$B$12)</f>
        <v>#N/A</v>
      </c>
      <c r="O10" s="512" t="e">
        <f>LOOKUP(N10,⑩勘定科目表!$A$2:$A$12,⑩勘定科目表!$B$2:$B$12)</f>
        <v>#N/A</v>
      </c>
    </row>
    <row r="11" spans="1:15">
      <c r="B11" s="693"/>
      <c r="C11" s="571"/>
      <c r="D11" s="697"/>
      <c r="E11" s="695"/>
      <c r="F11" s="695"/>
      <c r="G11" s="696"/>
      <c r="I11" s="10"/>
      <c r="J11" s="11"/>
      <c r="K11" s="11"/>
      <c r="L11" s="11"/>
      <c r="M11" s="11"/>
      <c r="N11" s="11"/>
      <c r="O11" s="11"/>
    </row>
    <row r="12" spans="1:15">
      <c r="B12" s="693"/>
      <c r="C12" s="571"/>
      <c r="D12" s="697"/>
      <c r="E12" s="695"/>
      <c r="F12" s="695"/>
      <c r="G12" s="696"/>
      <c r="I12" s="10"/>
      <c r="J12" s="506"/>
      <c r="K12" s="506"/>
      <c r="L12" s="506"/>
      <c r="M12" s="506"/>
      <c r="N12" s="506"/>
      <c r="O12" s="506"/>
    </row>
    <row r="13" spans="1:15">
      <c r="B13" s="698" t="s">
        <v>149</v>
      </c>
      <c r="C13" s="489"/>
      <c r="D13" s="699" t="s">
        <v>151</v>
      </c>
      <c r="E13" s="674"/>
      <c r="F13" s="674"/>
      <c r="G13" s="681"/>
      <c r="I13" s="9" t="s">
        <v>58</v>
      </c>
      <c r="J13" s="507"/>
      <c r="K13" s="507"/>
      <c r="L13" s="507"/>
      <c r="M13" s="507"/>
      <c r="N13" s="507"/>
      <c r="O13" s="507"/>
    </row>
    <row r="14" spans="1:15">
      <c r="B14" s="669"/>
      <c r="C14" s="489"/>
      <c r="D14" s="680"/>
      <c r="E14" s="674"/>
      <c r="F14" s="674"/>
      <c r="G14" s="681"/>
      <c r="I14" s="10"/>
      <c r="J14" s="11"/>
      <c r="K14" s="11"/>
      <c r="L14" s="11"/>
      <c r="M14" s="11"/>
      <c r="N14" s="11"/>
      <c r="O14" s="11"/>
    </row>
    <row r="15" spans="1:15">
      <c r="A15" s="11"/>
      <c r="B15" s="669"/>
      <c r="C15" s="489"/>
      <c r="D15" s="680"/>
      <c r="E15" s="674"/>
      <c r="F15" s="674"/>
      <c r="G15" s="681"/>
      <c r="J15" s="508"/>
      <c r="K15" s="508"/>
      <c r="L15" s="508"/>
      <c r="M15" s="508"/>
      <c r="N15" s="508"/>
      <c r="O15" s="508"/>
    </row>
    <row r="16" spans="1:15">
      <c r="B16" s="669"/>
      <c r="C16" s="489"/>
      <c r="D16" s="680"/>
      <c r="E16" s="674"/>
      <c r="F16" s="674"/>
      <c r="G16" s="681"/>
      <c r="J16" s="509"/>
      <c r="K16" s="509"/>
      <c r="L16" s="509"/>
      <c r="M16" s="509"/>
      <c r="N16" s="509"/>
      <c r="O16" s="509"/>
    </row>
    <row r="17" spans="2:15">
      <c r="B17" s="686"/>
      <c r="C17" s="475"/>
      <c r="D17" s="687"/>
      <c r="E17" s="688"/>
      <c r="F17" s="688"/>
      <c r="G17" s="689"/>
      <c r="N17" s="12"/>
      <c r="O17" s="12"/>
    </row>
    <row r="18" spans="2:15">
      <c r="B18" s="685" t="s">
        <v>147</v>
      </c>
      <c r="C18" s="519"/>
      <c r="D18" s="677"/>
      <c r="E18" s="678"/>
      <c r="F18" s="678"/>
      <c r="G18" s="679"/>
      <c r="N18" s="12"/>
      <c r="O18" s="12"/>
    </row>
    <row r="19" spans="2:15">
      <c r="B19" s="669"/>
      <c r="C19" s="489"/>
      <c r="D19" s="680"/>
      <c r="E19" s="674"/>
      <c r="F19" s="674"/>
      <c r="G19" s="681"/>
      <c r="L19" s="500" t="s">
        <v>59</v>
      </c>
      <c r="M19" s="501"/>
      <c r="N19" s="501"/>
      <c r="O19" s="502"/>
    </row>
    <row r="20" spans="2:15">
      <c r="B20" s="669"/>
      <c r="C20" s="489"/>
      <c r="D20" s="680"/>
      <c r="E20" s="674"/>
      <c r="F20" s="674"/>
      <c r="G20" s="681"/>
      <c r="L20" s="503"/>
      <c r="M20" s="504"/>
      <c r="N20" s="504"/>
      <c r="O20" s="505"/>
    </row>
    <row r="21" spans="2:15">
      <c r="B21" s="669"/>
      <c r="C21" s="489"/>
      <c r="D21" s="680"/>
      <c r="E21" s="674"/>
      <c r="F21" s="674"/>
      <c r="G21" s="681"/>
      <c r="L21" s="503"/>
      <c r="M21" s="504"/>
      <c r="N21" s="504"/>
      <c r="O21" s="505"/>
    </row>
    <row r="22" spans="2:15">
      <c r="B22" s="686"/>
      <c r="C22" s="475"/>
      <c r="D22" s="687"/>
      <c r="E22" s="688"/>
      <c r="F22" s="688"/>
      <c r="G22" s="689"/>
      <c r="L22" s="503"/>
      <c r="M22" s="504"/>
      <c r="N22" s="504"/>
      <c r="O22" s="505"/>
    </row>
    <row r="23" spans="2:15">
      <c r="B23" s="685" t="s">
        <v>148</v>
      </c>
      <c r="C23" s="519"/>
      <c r="D23" s="677"/>
      <c r="E23" s="678"/>
      <c r="F23" s="678"/>
      <c r="G23" s="679"/>
      <c r="L23" s="503"/>
      <c r="M23" s="504"/>
      <c r="N23" s="504"/>
      <c r="O23" s="505"/>
    </row>
    <row r="24" spans="2:15">
      <c r="B24" s="669"/>
      <c r="C24" s="489"/>
      <c r="D24" s="680"/>
      <c r="E24" s="674"/>
      <c r="F24" s="674"/>
      <c r="G24" s="681"/>
      <c r="I24" s="493" t="s">
        <v>88</v>
      </c>
      <c r="J24" s="493"/>
      <c r="L24" s="500" t="s">
        <v>60</v>
      </c>
      <c r="M24" s="501"/>
      <c r="N24" s="501"/>
      <c r="O24" s="502"/>
    </row>
    <row r="25" spans="2:15">
      <c r="B25" s="686"/>
      <c r="C25" s="475"/>
      <c r="D25" s="687"/>
      <c r="E25" s="688"/>
      <c r="F25" s="688"/>
      <c r="G25" s="689"/>
      <c r="I25" s="494"/>
      <c r="J25" s="495"/>
      <c r="L25" s="503"/>
      <c r="M25" s="504"/>
      <c r="N25" s="504"/>
      <c r="O25" s="505"/>
    </row>
    <row r="26" spans="2:15">
      <c r="B26" s="685" t="s">
        <v>28</v>
      </c>
      <c r="C26" s="519"/>
      <c r="D26" s="677"/>
      <c r="E26" s="678"/>
      <c r="F26" s="678"/>
      <c r="G26" s="679"/>
      <c r="I26" s="496"/>
      <c r="J26" s="497"/>
      <c r="L26" s="503"/>
      <c r="M26" s="504"/>
      <c r="N26" s="504"/>
      <c r="O26" s="505"/>
    </row>
    <row r="27" spans="2:15">
      <c r="B27" s="669"/>
      <c r="C27" s="489"/>
      <c r="D27" s="680"/>
      <c r="E27" s="674"/>
      <c r="F27" s="674"/>
      <c r="G27" s="681"/>
      <c r="I27" s="496"/>
      <c r="J27" s="497"/>
      <c r="L27" s="503"/>
      <c r="M27" s="504"/>
      <c r="N27" s="504"/>
      <c r="O27" s="505"/>
    </row>
    <row r="28" spans="2:15" ht="13.15" thickBot="1">
      <c r="B28" s="671"/>
      <c r="C28" s="650"/>
      <c r="D28" s="682"/>
      <c r="E28" s="683"/>
      <c r="F28" s="683"/>
      <c r="G28" s="684"/>
      <c r="I28" s="498"/>
      <c r="J28" s="499"/>
      <c r="L28" s="503"/>
      <c r="M28" s="504"/>
      <c r="N28" s="504"/>
      <c r="O28" s="505"/>
    </row>
    <row r="29" spans="2:15">
      <c r="N29" s="12"/>
      <c r="O29" s="12"/>
    </row>
    <row r="30" spans="2:15">
      <c r="N30" s="12"/>
      <c r="O30" s="12"/>
    </row>
    <row r="31" spans="2:15">
      <c r="N31" s="12"/>
      <c r="O31" s="12"/>
    </row>
    <row r="32" spans="2:15">
      <c r="N32" s="12"/>
      <c r="O32" s="12"/>
    </row>
    <row r="33" spans="1:15">
      <c r="N33" s="12"/>
      <c r="O33" s="12"/>
    </row>
    <row r="34" spans="1:15" ht="13.5" customHeight="1">
      <c r="B34" s="700" t="s">
        <v>143</v>
      </c>
      <c r="C34" s="700"/>
      <c r="D34" s="700"/>
      <c r="E34" s="700"/>
      <c r="F34" s="700"/>
      <c r="G34" s="700"/>
      <c r="J34" s="7" t="s">
        <v>55</v>
      </c>
      <c r="K34" s="491"/>
      <c r="L34" s="491"/>
      <c r="M34" s="491"/>
      <c r="N34" s="491"/>
      <c r="O34" s="491"/>
    </row>
    <row r="35" spans="1:15" ht="13.5" customHeight="1">
      <c r="B35" s="700"/>
      <c r="C35" s="700"/>
      <c r="D35" s="700"/>
      <c r="E35" s="700"/>
      <c r="F35" s="700"/>
      <c r="G35" s="700"/>
    </row>
    <row r="36" spans="1:15" ht="13.15" thickBot="1">
      <c r="I36" s="103" t="s">
        <v>87</v>
      </c>
      <c r="J36" s="489" t="s">
        <v>181</v>
      </c>
      <c r="K36" s="506"/>
      <c r="L36" s="492" t="s">
        <v>80</v>
      </c>
      <c r="M36" s="506"/>
      <c r="N36" s="492" t="s">
        <v>81</v>
      </c>
      <c r="O36" s="492"/>
    </row>
    <row r="37" spans="1:15">
      <c r="B37" s="666" t="s">
        <v>144</v>
      </c>
      <c r="C37" s="667"/>
      <c r="D37" s="690" t="s">
        <v>392</v>
      </c>
      <c r="E37" s="691"/>
      <c r="F37" s="691"/>
      <c r="G37" s="692"/>
      <c r="I37" s="102" t="s">
        <v>391</v>
      </c>
      <c r="J37" s="492"/>
      <c r="K37" s="506"/>
      <c r="L37" s="492"/>
      <c r="M37" s="506"/>
      <c r="N37" s="492"/>
      <c r="O37" s="492"/>
    </row>
    <row r="38" spans="1:15">
      <c r="B38" s="669"/>
      <c r="C38" s="489"/>
      <c r="D38" s="680"/>
      <c r="E38" s="674"/>
      <c r="F38" s="674"/>
      <c r="G38" s="681"/>
      <c r="I38" s="8"/>
    </row>
    <row r="39" spans="1:15" ht="17.25" customHeight="1">
      <c r="B39" s="669"/>
      <c r="C39" s="489"/>
      <c r="D39" s="680"/>
      <c r="E39" s="674"/>
      <c r="F39" s="674"/>
      <c r="G39" s="681"/>
      <c r="J39" s="510"/>
      <c r="K39" s="510"/>
      <c r="L39" s="510"/>
      <c r="M39" s="510"/>
      <c r="N39" s="4"/>
      <c r="O39" s="105" t="s">
        <v>85</v>
      </c>
    </row>
    <row r="40" spans="1:15" ht="17.25" customHeight="1">
      <c r="B40" s="693" t="s">
        <v>145</v>
      </c>
      <c r="C40" s="571"/>
      <c r="D40" s="697" t="s">
        <v>150</v>
      </c>
      <c r="E40" s="695"/>
      <c r="F40" s="695"/>
      <c r="G40" s="696"/>
      <c r="I40" s="9" t="s">
        <v>56</v>
      </c>
      <c r="J40" s="511"/>
      <c r="K40" s="511"/>
      <c r="L40" s="511"/>
      <c r="M40" s="511"/>
      <c r="N40" s="106"/>
      <c r="O40" s="107" t="s">
        <v>84</v>
      </c>
    </row>
    <row r="41" spans="1:15" ht="13.5" customHeight="1">
      <c r="B41" s="693"/>
      <c r="C41" s="571"/>
      <c r="D41" s="697"/>
      <c r="E41" s="695"/>
      <c r="F41" s="695"/>
      <c r="G41" s="696"/>
      <c r="I41" s="10"/>
      <c r="J41" s="11"/>
      <c r="K41" s="11"/>
      <c r="L41" s="11"/>
      <c r="M41" s="11"/>
      <c r="N41" s="11"/>
      <c r="O41" s="11"/>
    </row>
    <row r="42" spans="1:15" ht="14.25" customHeight="1">
      <c r="B42" s="693"/>
      <c r="C42" s="571"/>
      <c r="D42" s="697"/>
      <c r="E42" s="695"/>
      <c r="F42" s="695"/>
      <c r="G42" s="696"/>
      <c r="I42" s="10"/>
      <c r="J42" s="104" t="s">
        <v>86</v>
      </c>
      <c r="K42" s="97"/>
      <c r="L42" s="97"/>
      <c r="M42" s="97"/>
      <c r="N42" s="97"/>
      <c r="O42" s="97"/>
    </row>
    <row r="43" spans="1:15" ht="20.25" customHeight="1">
      <c r="B43" s="693" t="s">
        <v>146</v>
      </c>
      <c r="C43" s="571"/>
      <c r="D43" s="694"/>
      <c r="E43" s="695"/>
      <c r="F43" s="695"/>
      <c r="G43" s="696"/>
      <c r="I43" s="9" t="s">
        <v>0</v>
      </c>
      <c r="J43" s="108"/>
      <c r="K43" s="512" t="str">
        <f>LOOKUP(J43,⑩勘定科目表!$A$2:$A$12,⑩勘定科目表!$B$2:$B$12)</f>
        <v xml:space="preserve"> </v>
      </c>
      <c r="L43" s="512" t="e">
        <f>LOOKUP(K43,⑩勘定科目表!$A$2:$A$12,⑩勘定科目表!$B$2:$B$12)</f>
        <v>#N/A</v>
      </c>
      <c r="M43" s="512" t="e">
        <f>LOOKUP(L43,⑩勘定科目表!$A$2:$A$12,⑩勘定科目表!$B$2:$B$12)</f>
        <v>#N/A</v>
      </c>
      <c r="N43" s="512" t="e">
        <f>LOOKUP(M43,⑩勘定科目表!$A$2:$A$12,⑩勘定科目表!$B$2:$B$12)</f>
        <v>#N/A</v>
      </c>
      <c r="O43" s="512" t="e">
        <f>LOOKUP(N43,⑩勘定科目表!$A$2:$A$12,⑩勘定科目表!$B$2:$B$12)</f>
        <v>#N/A</v>
      </c>
    </row>
    <row r="44" spans="1:15">
      <c r="B44" s="693"/>
      <c r="C44" s="571"/>
      <c r="D44" s="697"/>
      <c r="E44" s="695"/>
      <c r="F44" s="695"/>
      <c r="G44" s="696"/>
      <c r="I44" s="10"/>
      <c r="J44" s="11"/>
      <c r="K44" s="11"/>
      <c r="L44" s="11"/>
      <c r="M44" s="11"/>
      <c r="N44" s="11"/>
      <c r="O44" s="11"/>
    </row>
    <row r="45" spans="1:15">
      <c r="B45" s="693"/>
      <c r="C45" s="571"/>
      <c r="D45" s="697"/>
      <c r="E45" s="695"/>
      <c r="F45" s="695"/>
      <c r="G45" s="696"/>
      <c r="I45" s="10"/>
      <c r="J45" s="506"/>
      <c r="K45" s="506"/>
      <c r="L45" s="506"/>
      <c r="M45" s="506"/>
      <c r="N45" s="506"/>
      <c r="O45" s="506"/>
    </row>
    <row r="46" spans="1:15">
      <c r="B46" s="698" t="s">
        <v>149</v>
      </c>
      <c r="C46" s="489"/>
      <c r="D46" s="699" t="s">
        <v>151</v>
      </c>
      <c r="E46" s="674"/>
      <c r="F46" s="674"/>
      <c r="G46" s="681"/>
      <c r="I46" s="9" t="s">
        <v>58</v>
      </c>
      <c r="J46" s="507"/>
      <c r="K46" s="507"/>
      <c r="L46" s="507"/>
      <c r="M46" s="507"/>
      <c r="N46" s="507"/>
      <c r="O46" s="507"/>
    </row>
    <row r="47" spans="1:15">
      <c r="B47" s="669"/>
      <c r="C47" s="489"/>
      <c r="D47" s="680"/>
      <c r="E47" s="674"/>
      <c r="F47" s="674"/>
      <c r="G47" s="681"/>
      <c r="I47" s="10"/>
      <c r="J47" s="11"/>
      <c r="K47" s="11"/>
      <c r="L47" s="11"/>
      <c r="M47" s="11"/>
      <c r="N47" s="11"/>
      <c r="O47" s="11"/>
    </row>
    <row r="48" spans="1:15">
      <c r="A48" s="11"/>
      <c r="B48" s="669"/>
      <c r="C48" s="489"/>
      <c r="D48" s="680"/>
      <c r="E48" s="674"/>
      <c r="F48" s="674"/>
      <c r="G48" s="681"/>
      <c r="J48" s="508"/>
      <c r="K48" s="508"/>
      <c r="L48" s="508"/>
      <c r="M48" s="508"/>
      <c r="N48" s="508"/>
      <c r="O48" s="508"/>
    </row>
    <row r="49" spans="2:15">
      <c r="B49" s="669"/>
      <c r="C49" s="489"/>
      <c r="D49" s="680"/>
      <c r="E49" s="674"/>
      <c r="F49" s="674"/>
      <c r="G49" s="681"/>
      <c r="J49" s="509"/>
      <c r="K49" s="509"/>
      <c r="L49" s="509"/>
      <c r="M49" s="509"/>
      <c r="N49" s="509"/>
      <c r="O49" s="509"/>
    </row>
    <row r="50" spans="2:15">
      <c r="B50" s="686"/>
      <c r="C50" s="475"/>
      <c r="D50" s="687"/>
      <c r="E50" s="688"/>
      <c r="F50" s="688"/>
      <c r="G50" s="689"/>
      <c r="N50" s="12"/>
      <c r="O50" s="12"/>
    </row>
    <row r="51" spans="2:15">
      <c r="B51" s="685" t="s">
        <v>147</v>
      </c>
      <c r="C51" s="519"/>
      <c r="D51" s="677"/>
      <c r="E51" s="678"/>
      <c r="F51" s="678"/>
      <c r="G51" s="679"/>
      <c r="N51" s="12"/>
      <c r="O51" s="12"/>
    </row>
    <row r="52" spans="2:15">
      <c r="B52" s="669"/>
      <c r="C52" s="489"/>
      <c r="D52" s="680"/>
      <c r="E52" s="674"/>
      <c r="F52" s="674"/>
      <c r="G52" s="681"/>
      <c r="L52" s="500" t="s">
        <v>59</v>
      </c>
      <c r="M52" s="501"/>
      <c r="N52" s="501"/>
      <c r="O52" s="502"/>
    </row>
    <row r="53" spans="2:15">
      <c r="B53" s="669"/>
      <c r="C53" s="489"/>
      <c r="D53" s="680"/>
      <c r="E53" s="674"/>
      <c r="F53" s="674"/>
      <c r="G53" s="681"/>
      <c r="L53" s="503"/>
      <c r="M53" s="504"/>
      <c r="N53" s="504"/>
      <c r="O53" s="505"/>
    </row>
    <row r="54" spans="2:15">
      <c r="B54" s="669"/>
      <c r="C54" s="489"/>
      <c r="D54" s="680"/>
      <c r="E54" s="674"/>
      <c r="F54" s="674"/>
      <c r="G54" s="681"/>
      <c r="L54" s="503"/>
      <c r="M54" s="504"/>
      <c r="N54" s="504"/>
      <c r="O54" s="505"/>
    </row>
    <row r="55" spans="2:15">
      <c r="B55" s="686"/>
      <c r="C55" s="475"/>
      <c r="D55" s="687"/>
      <c r="E55" s="688"/>
      <c r="F55" s="688"/>
      <c r="G55" s="689"/>
      <c r="L55" s="503"/>
      <c r="M55" s="504"/>
      <c r="N55" s="504"/>
      <c r="O55" s="505"/>
    </row>
    <row r="56" spans="2:15">
      <c r="B56" s="685" t="s">
        <v>148</v>
      </c>
      <c r="C56" s="519"/>
      <c r="D56" s="677"/>
      <c r="E56" s="678"/>
      <c r="F56" s="678"/>
      <c r="G56" s="679"/>
      <c r="L56" s="503"/>
      <c r="M56" s="504"/>
      <c r="N56" s="504"/>
      <c r="O56" s="505"/>
    </row>
    <row r="57" spans="2:15">
      <c r="B57" s="669"/>
      <c r="C57" s="489"/>
      <c r="D57" s="680"/>
      <c r="E57" s="674"/>
      <c r="F57" s="674"/>
      <c r="G57" s="681"/>
      <c r="I57" s="493" t="s">
        <v>88</v>
      </c>
      <c r="J57" s="493"/>
      <c r="L57" s="500" t="s">
        <v>60</v>
      </c>
      <c r="M57" s="501"/>
      <c r="N57" s="501"/>
      <c r="O57" s="502"/>
    </row>
    <row r="58" spans="2:15">
      <c r="B58" s="686"/>
      <c r="C58" s="475"/>
      <c r="D58" s="687"/>
      <c r="E58" s="688"/>
      <c r="F58" s="688"/>
      <c r="G58" s="689"/>
      <c r="I58" s="494"/>
      <c r="J58" s="495"/>
      <c r="L58" s="503"/>
      <c r="M58" s="504"/>
      <c r="N58" s="504"/>
      <c r="O58" s="505"/>
    </row>
    <row r="59" spans="2:15">
      <c r="B59" s="685" t="s">
        <v>28</v>
      </c>
      <c r="C59" s="519"/>
      <c r="D59" s="677"/>
      <c r="E59" s="678"/>
      <c r="F59" s="678"/>
      <c r="G59" s="679"/>
      <c r="I59" s="496"/>
      <c r="J59" s="497"/>
      <c r="L59" s="503"/>
      <c r="M59" s="504"/>
      <c r="N59" s="504"/>
      <c r="O59" s="505"/>
    </row>
    <row r="60" spans="2:15">
      <c r="B60" s="669"/>
      <c r="C60" s="489"/>
      <c r="D60" s="680"/>
      <c r="E60" s="674"/>
      <c r="F60" s="674"/>
      <c r="G60" s="681"/>
      <c r="I60" s="496"/>
      <c r="J60" s="497"/>
      <c r="L60" s="503"/>
      <c r="M60" s="504"/>
      <c r="N60" s="504"/>
      <c r="O60" s="505"/>
    </row>
    <row r="61" spans="2:15" ht="13.15" thickBot="1">
      <c r="B61" s="671"/>
      <c r="C61" s="650"/>
      <c r="D61" s="682"/>
      <c r="E61" s="683"/>
      <c r="F61" s="683"/>
      <c r="G61" s="684"/>
      <c r="I61" s="498"/>
      <c r="J61" s="499"/>
      <c r="L61" s="503"/>
      <c r="M61" s="504"/>
      <c r="N61" s="504"/>
      <c r="O61" s="505"/>
    </row>
  </sheetData>
  <mergeCells count="64">
    <mergeCell ref="B1:G2"/>
    <mergeCell ref="B4:C6"/>
    <mergeCell ref="J6:M7"/>
    <mergeCell ref="K10:O10"/>
    <mergeCell ref="D4:G6"/>
    <mergeCell ref="B7:C9"/>
    <mergeCell ref="D7:G9"/>
    <mergeCell ref="J12:O13"/>
    <mergeCell ref="K1:O1"/>
    <mergeCell ref="J3:J4"/>
    <mergeCell ref="K3:K4"/>
    <mergeCell ref="L3:L4"/>
    <mergeCell ref="M3:M4"/>
    <mergeCell ref="N3:N4"/>
    <mergeCell ref="O3:O4"/>
    <mergeCell ref="J15:O16"/>
    <mergeCell ref="L19:O19"/>
    <mergeCell ref="L20:O23"/>
    <mergeCell ref="I24:J24"/>
    <mergeCell ref="L24:O24"/>
    <mergeCell ref="K34:O34"/>
    <mergeCell ref="B26:C28"/>
    <mergeCell ref="B23:C25"/>
    <mergeCell ref="D23:G25"/>
    <mergeCell ref="D26:G28"/>
    <mergeCell ref="B34:G35"/>
    <mergeCell ref="I25:J28"/>
    <mergeCell ref="L25:O28"/>
    <mergeCell ref="B40:C42"/>
    <mergeCell ref="D40:G42"/>
    <mergeCell ref="I58:J61"/>
    <mergeCell ref="L58:O61"/>
    <mergeCell ref="K43:O43"/>
    <mergeCell ref="J45:O46"/>
    <mergeCell ref="J48:O49"/>
    <mergeCell ref="L52:O52"/>
    <mergeCell ref="L53:O56"/>
    <mergeCell ref="I57:J57"/>
    <mergeCell ref="L57:O57"/>
    <mergeCell ref="B43:C45"/>
    <mergeCell ref="D43:G45"/>
    <mergeCell ref="B46:C50"/>
    <mergeCell ref="D46:G50"/>
    <mergeCell ref="B59:C61"/>
    <mergeCell ref="N36:N37"/>
    <mergeCell ref="O36:O37"/>
    <mergeCell ref="J39:M40"/>
    <mergeCell ref="J36:J37"/>
    <mergeCell ref="K36:K37"/>
    <mergeCell ref="L36:L37"/>
    <mergeCell ref="M36:M37"/>
    <mergeCell ref="B37:C39"/>
    <mergeCell ref="D37:G39"/>
    <mergeCell ref="B10:C12"/>
    <mergeCell ref="D10:G12"/>
    <mergeCell ref="B18:C22"/>
    <mergeCell ref="D18:G22"/>
    <mergeCell ref="B13:C17"/>
    <mergeCell ref="D13:G17"/>
    <mergeCell ref="D59:G61"/>
    <mergeCell ref="B51:C55"/>
    <mergeCell ref="D51:G55"/>
    <mergeCell ref="B56:C58"/>
    <mergeCell ref="D56:G58"/>
  </mergeCells>
  <phoneticPr fontId="2"/>
  <pageMargins left="0.23" right="0.25" top="0.38" bottom="0.21" header="0.23" footer="0.19"/>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31"/>
  <sheetViews>
    <sheetView view="pageBreakPreview" zoomScale="70" zoomScaleNormal="70" zoomScaleSheetLayoutView="70" workbookViewId="0"/>
  </sheetViews>
  <sheetFormatPr defaultColWidth="9" defaultRowHeight="27" customHeight="1"/>
  <cols>
    <col min="1" max="1" width="4.59765625" style="171" customWidth="1"/>
    <col min="2" max="2" width="5.73046875" style="171" customWidth="1"/>
    <col min="3" max="3" width="20.265625" style="171" customWidth="1"/>
    <col min="4" max="4" width="11.59765625" style="171" bestFit="1" customWidth="1"/>
    <col min="5" max="5" width="10.46484375" style="171" customWidth="1"/>
    <col min="6" max="6" width="11.86328125" style="171" customWidth="1"/>
    <col min="7" max="7" width="23" style="171" bestFit="1" customWidth="1"/>
    <col min="8" max="16384" width="9" style="171"/>
  </cols>
  <sheetData>
    <row r="1" spans="2:10" ht="27" customHeight="1" thickBot="1">
      <c r="G1" s="185" t="s">
        <v>32</v>
      </c>
    </row>
    <row r="2" spans="2:10" ht="27" customHeight="1" thickTop="1">
      <c r="G2" s="186"/>
    </row>
    <row r="3" spans="2:10" ht="27" customHeight="1">
      <c r="B3" s="701"/>
      <c r="C3" s="701"/>
      <c r="D3" s="173" t="s">
        <v>85</v>
      </c>
      <c r="E3" s="703" t="s">
        <v>142</v>
      </c>
      <c r="F3" s="703"/>
      <c r="G3" s="703"/>
      <c r="H3" s="175"/>
    </row>
    <row r="4" spans="2:10" ht="27" customHeight="1">
      <c r="B4" s="702"/>
      <c r="C4" s="702"/>
      <c r="D4" s="174" t="s">
        <v>93</v>
      </c>
      <c r="E4" s="704"/>
      <c r="F4" s="704"/>
      <c r="G4" s="704"/>
      <c r="H4" s="175"/>
    </row>
    <row r="6" spans="2:10" ht="27" customHeight="1">
      <c r="B6" s="182" t="s">
        <v>124</v>
      </c>
      <c r="C6" s="183" t="s">
        <v>152</v>
      </c>
      <c r="D6" s="183" t="s">
        <v>154</v>
      </c>
      <c r="E6" s="183" t="s">
        <v>153</v>
      </c>
      <c r="F6" s="183" t="s">
        <v>155</v>
      </c>
      <c r="G6" s="184" t="s">
        <v>156</v>
      </c>
    </row>
    <row r="7" spans="2:10" ht="27" customHeight="1">
      <c r="B7" s="176">
        <v>1</v>
      </c>
      <c r="C7" s="177"/>
      <c r="D7" s="177"/>
      <c r="E7" s="177"/>
      <c r="F7" s="177"/>
      <c r="G7" s="178"/>
    </row>
    <row r="8" spans="2:10" ht="27" customHeight="1">
      <c r="B8" s="176">
        <v>2</v>
      </c>
      <c r="C8" s="177"/>
      <c r="D8" s="177"/>
      <c r="E8" s="177"/>
      <c r="F8" s="177"/>
      <c r="G8" s="178"/>
      <c r="J8" s="172"/>
    </row>
    <row r="9" spans="2:10" ht="27" customHeight="1">
      <c r="B9" s="176">
        <v>3</v>
      </c>
      <c r="C9" s="177"/>
      <c r="D9" s="177"/>
      <c r="E9" s="177"/>
      <c r="F9" s="177"/>
      <c r="G9" s="178"/>
      <c r="J9" s="172"/>
    </row>
    <row r="10" spans="2:10" ht="27" customHeight="1">
      <c r="B10" s="176">
        <v>4</v>
      </c>
      <c r="C10" s="177"/>
      <c r="D10" s="177"/>
      <c r="E10" s="177"/>
      <c r="F10" s="177"/>
      <c r="G10" s="178"/>
    </row>
    <row r="11" spans="2:10" ht="27" customHeight="1">
      <c r="B11" s="176">
        <v>5</v>
      </c>
      <c r="C11" s="177"/>
      <c r="D11" s="177"/>
      <c r="E11" s="177"/>
      <c r="F11" s="177"/>
      <c r="G11" s="178"/>
    </row>
    <row r="12" spans="2:10" ht="27" customHeight="1">
      <c r="B12" s="176">
        <v>6</v>
      </c>
      <c r="C12" s="177"/>
      <c r="D12" s="177"/>
      <c r="E12" s="177"/>
      <c r="F12" s="177"/>
      <c r="G12" s="178"/>
    </row>
    <row r="13" spans="2:10" ht="27" customHeight="1">
      <c r="B13" s="176">
        <v>7</v>
      </c>
      <c r="C13" s="177"/>
      <c r="D13" s="177"/>
      <c r="E13" s="177"/>
      <c r="F13" s="177"/>
      <c r="G13" s="178"/>
    </row>
    <row r="14" spans="2:10" ht="27" customHeight="1">
      <c r="B14" s="176">
        <v>8</v>
      </c>
      <c r="C14" s="177"/>
      <c r="D14" s="177"/>
      <c r="E14" s="177"/>
      <c r="F14" s="177"/>
      <c r="G14" s="178"/>
    </row>
    <row r="15" spans="2:10" ht="27" customHeight="1">
      <c r="B15" s="176">
        <v>9</v>
      </c>
      <c r="C15" s="177"/>
      <c r="D15" s="177"/>
      <c r="E15" s="177"/>
      <c r="F15" s="177"/>
      <c r="G15" s="178"/>
    </row>
    <row r="16" spans="2:10" ht="27" customHeight="1">
      <c r="B16" s="176">
        <v>10</v>
      </c>
      <c r="C16" s="177"/>
      <c r="D16" s="177"/>
      <c r="E16" s="177"/>
      <c r="F16" s="177"/>
      <c r="G16" s="178"/>
    </row>
    <row r="17" spans="2:7" ht="27" customHeight="1">
      <c r="B17" s="176">
        <v>11</v>
      </c>
      <c r="C17" s="177"/>
      <c r="D17" s="177"/>
      <c r="E17" s="177"/>
      <c r="F17" s="177"/>
      <c r="G17" s="178"/>
    </row>
    <row r="18" spans="2:7" ht="27" customHeight="1">
      <c r="B18" s="176">
        <v>12</v>
      </c>
      <c r="C18" s="177"/>
      <c r="D18" s="177"/>
      <c r="E18" s="177"/>
      <c r="F18" s="177"/>
      <c r="G18" s="178"/>
    </row>
    <row r="19" spans="2:7" ht="27" customHeight="1">
      <c r="B19" s="176">
        <v>13</v>
      </c>
      <c r="C19" s="177"/>
      <c r="D19" s="177"/>
      <c r="E19" s="177"/>
      <c r="F19" s="177"/>
      <c r="G19" s="178"/>
    </row>
    <row r="20" spans="2:7" ht="27" customHeight="1">
      <c r="B20" s="176">
        <v>14</v>
      </c>
      <c r="C20" s="177"/>
      <c r="D20" s="177"/>
      <c r="E20" s="177"/>
      <c r="F20" s="177"/>
      <c r="G20" s="178"/>
    </row>
    <row r="21" spans="2:7" ht="27" customHeight="1">
      <c r="B21" s="176">
        <v>15</v>
      </c>
      <c r="C21" s="177"/>
      <c r="D21" s="177"/>
      <c r="E21" s="177"/>
      <c r="F21" s="177"/>
      <c r="G21" s="178"/>
    </row>
    <row r="22" spans="2:7" ht="27" customHeight="1">
      <c r="B22" s="176">
        <v>16</v>
      </c>
      <c r="C22" s="177"/>
      <c r="D22" s="177"/>
      <c r="E22" s="177"/>
      <c r="F22" s="177"/>
      <c r="G22" s="178"/>
    </row>
    <row r="23" spans="2:7" ht="27" customHeight="1">
      <c r="B23" s="176">
        <v>17</v>
      </c>
      <c r="C23" s="177"/>
      <c r="D23" s="177"/>
      <c r="E23" s="177"/>
      <c r="F23" s="177"/>
      <c r="G23" s="178"/>
    </row>
    <row r="24" spans="2:7" ht="27" customHeight="1">
      <c r="B24" s="176">
        <v>18</v>
      </c>
      <c r="C24" s="177"/>
      <c r="D24" s="177"/>
      <c r="E24" s="177"/>
      <c r="F24" s="177"/>
      <c r="G24" s="178"/>
    </row>
    <row r="25" spans="2:7" ht="27" customHeight="1">
      <c r="B25" s="176">
        <v>19</v>
      </c>
      <c r="C25" s="177"/>
      <c r="D25" s="177"/>
      <c r="E25" s="177"/>
      <c r="F25" s="177"/>
      <c r="G25" s="178"/>
    </row>
    <row r="26" spans="2:7" ht="27" customHeight="1">
      <c r="B26" s="176">
        <v>20</v>
      </c>
      <c r="C26" s="177"/>
      <c r="D26" s="177"/>
      <c r="E26" s="177"/>
      <c r="F26" s="177"/>
      <c r="G26" s="178"/>
    </row>
    <row r="27" spans="2:7" ht="27" customHeight="1">
      <c r="B27" s="176">
        <v>21</v>
      </c>
      <c r="C27" s="177"/>
      <c r="D27" s="177"/>
      <c r="E27" s="177"/>
      <c r="F27" s="177"/>
      <c r="G27" s="178"/>
    </row>
    <row r="28" spans="2:7" ht="27" customHeight="1">
      <c r="B28" s="176">
        <v>22</v>
      </c>
      <c r="C28" s="177"/>
      <c r="D28" s="177"/>
      <c r="E28" s="177"/>
      <c r="F28" s="177"/>
      <c r="G28" s="178"/>
    </row>
    <row r="29" spans="2:7" ht="27" customHeight="1">
      <c r="B29" s="176">
        <v>23</v>
      </c>
      <c r="C29" s="177"/>
      <c r="D29" s="177"/>
      <c r="E29" s="177"/>
      <c r="F29" s="177"/>
      <c r="G29" s="178"/>
    </row>
    <row r="30" spans="2:7" ht="27" customHeight="1">
      <c r="B30" s="176">
        <v>24</v>
      </c>
      <c r="C30" s="177"/>
      <c r="D30" s="177"/>
      <c r="E30" s="177"/>
      <c r="F30" s="177"/>
      <c r="G30" s="178"/>
    </row>
    <row r="31" spans="2:7" ht="27" customHeight="1">
      <c r="B31" s="179">
        <v>25</v>
      </c>
      <c r="C31" s="180"/>
      <c r="D31" s="180"/>
      <c r="E31" s="180"/>
      <c r="F31" s="180"/>
      <c r="G31" s="181"/>
    </row>
  </sheetData>
  <mergeCells count="2">
    <mergeCell ref="B3:C4"/>
    <mergeCell ref="E3:G4"/>
  </mergeCells>
  <phoneticPr fontId="2"/>
  <pageMargins left="0.56000000000000005" right="0.52" top="0.47" bottom="0.49" header="0.25" footer="0.3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
  <sheetViews>
    <sheetView zoomScaleNormal="100" zoomScalePageLayoutView="85" workbookViewId="0"/>
  </sheetViews>
  <sheetFormatPr defaultColWidth="13" defaultRowHeight="12.75"/>
  <cols>
    <col min="5" max="5" width="25.46484375" customWidth="1"/>
  </cols>
  <sheetData>
    <row r="1" spans="1:6" ht="28.5">
      <c r="A1" s="337" t="s">
        <v>299</v>
      </c>
    </row>
    <row r="3" spans="1:6" ht="22.9">
      <c r="A3" s="430" t="s">
        <v>379</v>
      </c>
      <c r="B3" s="430"/>
      <c r="C3" s="430"/>
      <c r="D3" s="430"/>
      <c r="E3" s="430"/>
      <c r="F3" s="430"/>
    </row>
    <row r="4" spans="1:6">
      <c r="A4" s="338"/>
    </row>
    <row r="6" spans="1:6" ht="22.9">
      <c r="B6" s="339" t="s">
        <v>300</v>
      </c>
      <c r="E6" s="340"/>
      <c r="F6" s="341" t="s">
        <v>301</v>
      </c>
    </row>
    <row r="8" spans="1:6" ht="16.149999999999999">
      <c r="B8" s="342" t="s">
        <v>302</v>
      </c>
      <c r="C8" s="343" t="s">
        <v>303</v>
      </c>
      <c r="E8" s="344"/>
      <c r="F8" s="345" t="s">
        <v>304</v>
      </c>
    </row>
    <row r="9" spans="1:6" ht="16.149999999999999">
      <c r="C9" s="346" t="s">
        <v>305</v>
      </c>
      <c r="E9" s="344"/>
      <c r="F9" s="345" t="s">
        <v>304</v>
      </c>
    </row>
    <row r="10" spans="1:6" ht="16.149999999999999">
      <c r="C10" s="346" t="s">
        <v>306</v>
      </c>
      <c r="E10" s="344"/>
      <c r="F10" s="345" t="s">
        <v>304</v>
      </c>
    </row>
    <row r="11" spans="1:6" ht="16.149999999999999">
      <c r="C11" s="346" t="s">
        <v>307</v>
      </c>
      <c r="E11" s="344"/>
      <c r="F11" s="345" t="s">
        <v>304</v>
      </c>
    </row>
    <row r="13" spans="1:6" ht="22.9">
      <c r="B13" s="339" t="s">
        <v>308</v>
      </c>
      <c r="E13" s="347"/>
      <c r="F13" s="341" t="s">
        <v>301</v>
      </c>
    </row>
    <row r="15" spans="1:6" ht="27.75">
      <c r="B15" s="348" t="s">
        <v>309</v>
      </c>
      <c r="C15" s="349"/>
      <c r="D15" s="349"/>
      <c r="E15" s="350">
        <f>E6-E13</f>
        <v>0</v>
      </c>
      <c r="F15" s="351" t="s">
        <v>301</v>
      </c>
    </row>
    <row r="16" spans="1:6" ht="14.25">
      <c r="D16" s="352" t="s">
        <v>380</v>
      </c>
    </row>
    <row r="20" spans="5:5" ht="14.25">
      <c r="E20" s="353" t="s">
        <v>310</v>
      </c>
    </row>
    <row r="23" spans="5:5" ht="14.25">
      <c r="E23" s="353" t="s">
        <v>381</v>
      </c>
    </row>
    <row r="27" spans="5:5" ht="18.75">
      <c r="E27" s="354" t="s">
        <v>340</v>
      </c>
    </row>
    <row r="31" spans="5:5" ht="18.75">
      <c r="E31" s="354" t="s">
        <v>312</v>
      </c>
    </row>
    <row r="33" spans="1:6">
      <c r="C33" s="431" t="s">
        <v>314</v>
      </c>
      <c r="D33" s="431"/>
      <c r="E33" s="431"/>
    </row>
    <row r="35" spans="1:6">
      <c r="A35" s="432" t="s">
        <v>341</v>
      </c>
      <c r="B35" s="433"/>
      <c r="C35" s="433"/>
      <c r="D35" s="433"/>
      <c r="E35" s="433"/>
      <c r="F35" s="433"/>
    </row>
    <row r="36" spans="1:6">
      <c r="A36" s="433"/>
      <c r="B36" s="433"/>
      <c r="C36" s="433"/>
      <c r="D36" s="433"/>
      <c r="E36" s="433"/>
      <c r="F36" s="433"/>
    </row>
    <row r="37" spans="1:6">
      <c r="A37" s="433"/>
      <c r="B37" s="433"/>
      <c r="C37" s="433"/>
      <c r="D37" s="433"/>
      <c r="E37" s="433"/>
      <c r="F37" s="433"/>
    </row>
    <row r="38" spans="1:6">
      <c r="A38" s="433"/>
      <c r="B38" s="433"/>
      <c r="C38" s="433"/>
      <c r="D38" s="433"/>
      <c r="E38" s="433"/>
      <c r="F38" s="433"/>
    </row>
    <row r="39" spans="1:6">
      <c r="A39" s="433"/>
      <c r="B39" s="433"/>
      <c r="C39" s="433"/>
      <c r="D39" s="433"/>
      <c r="E39" s="433"/>
      <c r="F39" s="433"/>
    </row>
    <row r="40" spans="1:6">
      <c r="A40" s="433"/>
      <c r="B40" s="433"/>
      <c r="C40" s="433"/>
      <c r="D40" s="433"/>
      <c r="E40" s="433"/>
      <c r="F40" s="433"/>
    </row>
    <row r="41" spans="1:6">
      <c r="A41" s="433"/>
      <c r="B41" s="433"/>
      <c r="C41" s="433"/>
      <c r="D41" s="433"/>
      <c r="E41" s="433"/>
      <c r="F41" s="433"/>
    </row>
    <row r="42" spans="1:6">
      <c r="A42" s="433"/>
      <c r="B42" s="433"/>
      <c r="C42" s="433"/>
      <c r="D42" s="433"/>
      <c r="E42" s="433"/>
      <c r="F42" s="433"/>
    </row>
    <row r="43" spans="1:6">
      <c r="A43" s="433"/>
      <c r="B43" s="433"/>
      <c r="C43" s="433"/>
      <c r="D43" s="433"/>
      <c r="E43" s="433"/>
      <c r="F43" s="433"/>
    </row>
    <row r="45" spans="1:6">
      <c r="A45" s="355"/>
      <c r="B45" s="434" t="s">
        <v>315</v>
      </c>
      <c r="C45" s="435"/>
      <c r="D45" s="435"/>
      <c r="E45" s="436"/>
    </row>
    <row r="50" spans="5:5" ht="18.75">
      <c r="E50" s="354" t="s">
        <v>316</v>
      </c>
    </row>
  </sheetData>
  <mergeCells count="4">
    <mergeCell ref="A3:F3"/>
    <mergeCell ref="C33:E33"/>
    <mergeCell ref="A35:F43"/>
    <mergeCell ref="B45:E45"/>
  </mergeCells>
  <phoneticPr fontId="2"/>
  <printOptions horizontalCentered="1" verticalCentered="1"/>
  <pageMargins left="0.25" right="0.25" top="0.75" bottom="0.75" header="0.3" footer="0.3"/>
  <pageSetup paperSize="9" orientation="portrait" r:id="rId1"/>
  <rowBreaks count="1" manualBreakCount="1">
    <brk id="52" max="16383"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3"/>
  <sheetViews>
    <sheetView zoomScaleNormal="100" zoomScalePageLayoutView="85" workbookViewId="0"/>
  </sheetViews>
  <sheetFormatPr defaultColWidth="13" defaultRowHeight="12.75"/>
  <cols>
    <col min="5" max="5" width="25.46484375" customWidth="1"/>
  </cols>
  <sheetData>
    <row r="1" spans="1:6" ht="28.5">
      <c r="A1" s="337" t="s">
        <v>299</v>
      </c>
    </row>
    <row r="3" spans="1:6" ht="22.9">
      <c r="A3" s="430" t="s">
        <v>382</v>
      </c>
      <c r="B3" s="430"/>
      <c r="C3" s="430"/>
      <c r="D3" s="430"/>
      <c r="E3" s="430"/>
      <c r="F3" s="430"/>
    </row>
    <row r="4" spans="1:6">
      <c r="A4" s="338"/>
    </row>
    <row r="6" spans="1:6" ht="22.9">
      <c r="B6" s="339" t="s">
        <v>300</v>
      </c>
      <c r="E6" s="340"/>
      <c r="F6" s="341" t="s">
        <v>301</v>
      </c>
    </row>
    <row r="8" spans="1:6" ht="16.149999999999999">
      <c r="B8" s="342" t="s">
        <v>302</v>
      </c>
      <c r="C8" s="343" t="s">
        <v>303</v>
      </c>
      <c r="E8" s="344"/>
      <c r="F8" s="345" t="s">
        <v>304</v>
      </c>
    </row>
    <row r="9" spans="1:6" ht="16.149999999999999">
      <c r="C9" s="346" t="s">
        <v>305</v>
      </c>
      <c r="E9" s="344"/>
      <c r="F9" s="345" t="s">
        <v>304</v>
      </c>
    </row>
    <row r="10" spans="1:6" ht="16.149999999999999">
      <c r="C10" s="346" t="s">
        <v>306</v>
      </c>
      <c r="E10" s="344"/>
      <c r="F10" s="345" t="s">
        <v>304</v>
      </c>
    </row>
    <row r="11" spans="1:6" ht="16.149999999999999">
      <c r="C11" s="346" t="s">
        <v>307</v>
      </c>
      <c r="E11" s="344"/>
      <c r="F11" s="345" t="s">
        <v>304</v>
      </c>
    </row>
    <row r="13" spans="1:6" ht="22.9">
      <c r="B13" s="339" t="s">
        <v>308</v>
      </c>
      <c r="E13" s="347"/>
      <c r="F13" s="341" t="s">
        <v>301</v>
      </c>
    </row>
    <row r="15" spans="1:6" ht="27.75">
      <c r="B15" s="348" t="s">
        <v>309</v>
      </c>
      <c r="C15" s="349"/>
      <c r="D15" s="349"/>
      <c r="E15" s="350">
        <f>E6-E13</f>
        <v>0</v>
      </c>
      <c r="F15" s="351" t="s">
        <v>301</v>
      </c>
    </row>
    <row r="16" spans="1:6" ht="14.25">
      <c r="D16" s="352" t="s">
        <v>380</v>
      </c>
    </row>
    <row r="20" spans="5:5" ht="14.25">
      <c r="E20" s="353" t="s">
        <v>310</v>
      </c>
    </row>
    <row r="23" spans="5:5" ht="14.25">
      <c r="E23" s="353" t="s">
        <v>381</v>
      </c>
    </row>
    <row r="27" spans="5:5" ht="18.75">
      <c r="E27" s="354" t="s">
        <v>311</v>
      </c>
    </row>
    <row r="31" spans="5:5" ht="18.75">
      <c r="E31" s="354" t="s">
        <v>312</v>
      </c>
    </row>
    <row r="35" spans="1:6" ht="18.75">
      <c r="E35" s="354" t="s">
        <v>313</v>
      </c>
    </row>
    <row r="36" spans="1:6">
      <c r="C36" s="431" t="s">
        <v>314</v>
      </c>
      <c r="D36" s="431"/>
      <c r="E36" s="431"/>
    </row>
    <row r="38" spans="1:6">
      <c r="A38" s="432" t="s">
        <v>331</v>
      </c>
      <c r="B38" s="433"/>
      <c r="C38" s="433"/>
      <c r="D38" s="433"/>
      <c r="E38" s="433"/>
      <c r="F38" s="433"/>
    </row>
    <row r="39" spans="1:6">
      <c r="A39" s="433"/>
      <c r="B39" s="433"/>
      <c r="C39" s="433"/>
      <c r="D39" s="433"/>
      <c r="E39" s="433"/>
      <c r="F39" s="433"/>
    </row>
    <row r="40" spans="1:6">
      <c r="A40" s="433"/>
      <c r="B40" s="433"/>
      <c r="C40" s="433"/>
      <c r="D40" s="433"/>
      <c r="E40" s="433"/>
      <c r="F40" s="433"/>
    </row>
    <row r="41" spans="1:6">
      <c r="A41" s="433"/>
      <c r="B41" s="433"/>
      <c r="C41" s="433"/>
      <c r="D41" s="433"/>
      <c r="E41" s="433"/>
      <c r="F41" s="433"/>
    </row>
    <row r="42" spans="1:6">
      <c r="A42" s="433"/>
      <c r="B42" s="433"/>
      <c r="C42" s="433"/>
      <c r="D42" s="433"/>
      <c r="E42" s="433"/>
      <c r="F42" s="433"/>
    </row>
    <row r="43" spans="1:6">
      <c r="A43" s="433"/>
      <c r="B43" s="433"/>
      <c r="C43" s="433"/>
      <c r="D43" s="433"/>
      <c r="E43" s="433"/>
      <c r="F43" s="433"/>
    </row>
    <row r="44" spans="1:6">
      <c r="A44" s="433"/>
      <c r="B44" s="433"/>
      <c r="C44" s="433"/>
      <c r="D44" s="433"/>
      <c r="E44" s="433"/>
      <c r="F44" s="433"/>
    </row>
    <row r="45" spans="1:6">
      <c r="A45" s="433"/>
      <c r="B45" s="433"/>
      <c r="C45" s="433"/>
      <c r="D45" s="433"/>
      <c r="E45" s="433"/>
      <c r="F45" s="433"/>
    </row>
    <row r="46" spans="1:6">
      <c r="A46" s="433"/>
      <c r="B46" s="433"/>
      <c r="C46" s="433"/>
      <c r="D46" s="433"/>
      <c r="E46" s="433"/>
      <c r="F46" s="433"/>
    </row>
    <row r="48" spans="1:6">
      <c r="A48" s="355"/>
      <c r="B48" s="434" t="s">
        <v>315</v>
      </c>
      <c r="C48" s="435"/>
      <c r="D48" s="435"/>
      <c r="E48" s="436"/>
    </row>
    <row r="53" spans="5:5" ht="18.75">
      <c r="E53" s="354" t="s">
        <v>316</v>
      </c>
    </row>
  </sheetData>
  <mergeCells count="4">
    <mergeCell ref="A3:F3"/>
    <mergeCell ref="C36:E36"/>
    <mergeCell ref="A38:F46"/>
    <mergeCell ref="B48:E48"/>
  </mergeCells>
  <phoneticPr fontId="2"/>
  <printOptions horizontalCentered="1" verticalCentered="1"/>
  <pageMargins left="0.25" right="0.25" top="0.75" bottom="0.75" header="0.3" footer="0.3"/>
  <pageSetup paperSize="9" orientation="portrait" r:id="rId1"/>
  <rowBreaks count="1" manualBreakCount="1">
    <brk id="55" max="16383" man="1"/>
  </rowBreaks>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L41"/>
  <sheetViews>
    <sheetView view="pageBreakPreview" zoomScale="85" zoomScaleNormal="100" zoomScaleSheetLayoutView="85" workbookViewId="0"/>
  </sheetViews>
  <sheetFormatPr defaultColWidth="9" defaultRowHeight="22.5" customHeight="1"/>
  <cols>
    <col min="1" max="1" width="7.1328125" style="356" customWidth="1"/>
    <col min="2" max="2" width="2.46484375" style="356" customWidth="1"/>
    <col min="3" max="3" width="18.1328125" style="356" customWidth="1"/>
    <col min="4" max="4" width="6.3984375" style="356" customWidth="1"/>
    <col min="5" max="5" width="10.59765625" style="356" customWidth="1"/>
    <col min="6" max="6" width="5.59765625" style="356" customWidth="1"/>
    <col min="7" max="7" width="10.59765625" style="356" customWidth="1"/>
    <col min="8" max="8" width="2.59765625" style="356" customWidth="1"/>
    <col min="9" max="9" width="1.3984375" style="356" customWidth="1"/>
    <col min="10" max="10" width="27" style="356" customWidth="1"/>
    <col min="11" max="11" width="2.265625" style="356" customWidth="1"/>
    <col min="12" max="12" width="9.1328125" style="356" customWidth="1"/>
    <col min="13" max="16384" width="9" style="356"/>
  </cols>
  <sheetData>
    <row r="5" spans="2:12" ht="22.5" customHeight="1">
      <c r="B5" s="356" t="s">
        <v>317</v>
      </c>
    </row>
    <row r="6" spans="2:12" ht="17.25" customHeight="1"/>
    <row r="7" spans="2:12" ht="22.5" customHeight="1">
      <c r="B7" s="440" t="s">
        <v>318</v>
      </c>
      <c r="C7" s="440"/>
      <c r="D7" s="440"/>
      <c r="E7" s="440"/>
      <c r="F7" s="440"/>
      <c r="G7" s="440"/>
      <c r="H7" s="440"/>
      <c r="I7" s="357"/>
    </row>
    <row r="8" spans="2:12" ht="14.25" customHeight="1">
      <c r="B8" s="357"/>
      <c r="C8" s="357"/>
      <c r="D8" s="357"/>
      <c r="E8" s="357"/>
      <c r="F8" s="357"/>
      <c r="G8" s="357"/>
      <c r="H8" s="357"/>
      <c r="I8" s="357"/>
    </row>
    <row r="9" spans="2:12" ht="22.5" customHeight="1">
      <c r="G9" s="390" t="s">
        <v>383</v>
      </c>
    </row>
    <row r="10" spans="2:12" ht="22.5" customHeight="1">
      <c r="C10" s="359" t="s">
        <v>329</v>
      </c>
      <c r="D10" s="391" t="s">
        <v>330</v>
      </c>
      <c r="G10" s="358"/>
    </row>
    <row r="11" spans="2:12" ht="13.5" customHeight="1" thickBot="1">
      <c r="G11" s="358"/>
      <c r="J11" s="360"/>
    </row>
    <row r="12" spans="2:12" ht="12" customHeight="1">
      <c r="B12" s="361"/>
      <c r="C12" s="362"/>
      <c r="D12" s="362"/>
      <c r="E12" s="362"/>
      <c r="F12" s="362"/>
      <c r="G12" s="362"/>
      <c r="H12" s="363"/>
    </row>
    <row r="13" spans="2:12" ht="28.5" customHeight="1">
      <c r="B13" s="364"/>
      <c r="C13" s="365" t="s">
        <v>319</v>
      </c>
      <c r="D13" s="441">
        <f>SUM(G16:G24)</f>
        <v>46190</v>
      </c>
      <c r="E13" s="441"/>
      <c r="F13" s="441"/>
      <c r="G13" s="441"/>
      <c r="H13" s="366"/>
      <c r="I13" s="364"/>
      <c r="J13" s="442"/>
      <c r="K13" s="367"/>
      <c r="L13" s="367"/>
    </row>
    <row r="14" spans="2:12" ht="12" customHeight="1">
      <c r="B14" s="364"/>
      <c r="C14" s="368"/>
      <c r="D14" s="369"/>
      <c r="E14" s="369"/>
      <c r="F14" s="369"/>
      <c r="G14" s="369"/>
      <c r="H14" s="366"/>
      <c r="I14" s="364"/>
      <c r="J14" s="442"/>
      <c r="K14" s="367"/>
      <c r="L14" s="367"/>
    </row>
    <row r="15" spans="2:12" ht="22.5" customHeight="1">
      <c r="B15" s="364"/>
      <c r="D15" s="370" t="s">
        <v>320</v>
      </c>
      <c r="E15" s="371" t="s">
        <v>321</v>
      </c>
      <c r="F15" s="371" t="s">
        <v>322</v>
      </c>
      <c r="G15" s="371" t="s">
        <v>131</v>
      </c>
      <c r="H15" s="366"/>
    </row>
    <row r="16" spans="2:12" ht="22.5" customHeight="1">
      <c r="B16" s="364"/>
      <c r="D16" s="372"/>
      <c r="E16" s="373">
        <v>10000</v>
      </c>
      <c r="F16" s="374">
        <v>3</v>
      </c>
      <c r="G16" s="375">
        <f>E16*F16</f>
        <v>30000</v>
      </c>
      <c r="H16" s="366"/>
      <c r="J16" s="443"/>
    </row>
    <row r="17" spans="2:12" ht="22.5" customHeight="1">
      <c r="B17" s="364"/>
      <c r="D17" s="372"/>
      <c r="E17" s="373">
        <v>5000</v>
      </c>
      <c r="F17" s="374">
        <v>2</v>
      </c>
      <c r="G17" s="375">
        <f t="shared" ref="G17:G24" si="0">E17*F17</f>
        <v>10000</v>
      </c>
      <c r="H17" s="366"/>
      <c r="J17" s="443"/>
    </row>
    <row r="18" spans="2:12" ht="22.5" customHeight="1">
      <c r="B18" s="364"/>
      <c r="D18" s="372"/>
      <c r="E18" s="373">
        <v>1000</v>
      </c>
      <c r="F18" s="374">
        <v>4</v>
      </c>
      <c r="G18" s="375">
        <f t="shared" si="0"/>
        <v>4000</v>
      </c>
      <c r="H18" s="366"/>
    </row>
    <row r="19" spans="2:12" ht="22.5" customHeight="1">
      <c r="B19" s="364"/>
      <c r="D19" s="372"/>
      <c r="E19" s="373">
        <v>500</v>
      </c>
      <c r="F19" s="374">
        <v>3</v>
      </c>
      <c r="G19" s="375">
        <f t="shared" si="0"/>
        <v>1500</v>
      </c>
      <c r="H19" s="366"/>
    </row>
    <row r="20" spans="2:12" ht="22.5" customHeight="1">
      <c r="B20" s="364"/>
      <c r="D20" s="372"/>
      <c r="E20" s="373">
        <v>100</v>
      </c>
      <c r="F20" s="374">
        <v>4</v>
      </c>
      <c r="G20" s="375">
        <f t="shared" si="0"/>
        <v>400</v>
      </c>
      <c r="H20" s="366"/>
    </row>
    <row r="21" spans="2:12" ht="22.5" customHeight="1">
      <c r="B21" s="364"/>
      <c r="D21" s="372"/>
      <c r="E21" s="373">
        <v>50</v>
      </c>
      <c r="F21" s="374">
        <v>5</v>
      </c>
      <c r="G21" s="375">
        <f t="shared" si="0"/>
        <v>250</v>
      </c>
      <c r="H21" s="366"/>
    </row>
    <row r="22" spans="2:12" ht="22.5" customHeight="1">
      <c r="B22" s="364"/>
      <c r="D22" s="372"/>
      <c r="E22" s="373">
        <v>10</v>
      </c>
      <c r="F22" s="374">
        <v>4</v>
      </c>
      <c r="G22" s="375">
        <f t="shared" si="0"/>
        <v>40</v>
      </c>
      <c r="H22" s="366"/>
    </row>
    <row r="23" spans="2:12" ht="22.5" customHeight="1">
      <c r="B23" s="364"/>
      <c r="D23" s="372"/>
      <c r="E23" s="373">
        <v>5</v>
      </c>
      <c r="F23" s="374">
        <v>0</v>
      </c>
      <c r="G23" s="375">
        <f t="shared" si="0"/>
        <v>0</v>
      </c>
      <c r="H23" s="366"/>
    </row>
    <row r="24" spans="2:12" ht="22.5" customHeight="1">
      <c r="B24" s="364"/>
      <c r="D24" s="372"/>
      <c r="E24" s="373">
        <v>1</v>
      </c>
      <c r="F24" s="374">
        <v>0</v>
      </c>
      <c r="G24" s="375">
        <f t="shared" si="0"/>
        <v>0</v>
      </c>
      <c r="H24" s="366"/>
    </row>
    <row r="25" spans="2:12" ht="12" customHeight="1">
      <c r="B25" s="364"/>
      <c r="E25" s="376"/>
      <c r="F25" s="358"/>
      <c r="G25" s="377"/>
      <c r="H25" s="366"/>
    </row>
    <row r="26" spans="2:12" ht="12" customHeight="1">
      <c r="B26" s="378"/>
      <c r="C26" s="379"/>
      <c r="D26" s="379"/>
      <c r="E26" s="379"/>
      <c r="F26" s="379"/>
      <c r="G26" s="379"/>
      <c r="H26" s="380"/>
    </row>
    <row r="27" spans="2:12" ht="28.5" customHeight="1">
      <c r="B27" s="364"/>
      <c r="C27" s="365" t="s">
        <v>323</v>
      </c>
      <c r="D27" s="444">
        <v>123000</v>
      </c>
      <c r="E27" s="444"/>
      <c r="F27" s="444"/>
      <c r="G27" s="444"/>
      <c r="H27" s="366"/>
      <c r="I27" s="364"/>
      <c r="J27" s="442"/>
      <c r="K27" s="367"/>
      <c r="L27" s="367"/>
    </row>
    <row r="28" spans="2:12" ht="12" customHeight="1">
      <c r="B28" s="381"/>
      <c r="C28" s="382"/>
      <c r="D28" s="383"/>
      <c r="E28" s="383"/>
      <c r="F28" s="383"/>
      <c r="G28" s="384"/>
      <c r="H28" s="385"/>
      <c r="I28" s="364"/>
      <c r="J28" s="442"/>
      <c r="K28" s="367"/>
      <c r="L28" s="367"/>
    </row>
    <row r="29" spans="2:12" ht="12" customHeight="1">
      <c r="B29" s="364"/>
      <c r="H29" s="366"/>
      <c r="I29" s="364"/>
    </row>
    <row r="30" spans="2:12" ht="28.5" customHeight="1">
      <c r="B30" s="364"/>
      <c r="C30" s="368" t="s">
        <v>324</v>
      </c>
      <c r="D30" s="445">
        <f>SUM(D13,D27)</f>
        <v>169190</v>
      </c>
      <c r="E30" s="445"/>
      <c r="F30" s="445"/>
      <c r="G30" s="445"/>
      <c r="H30" s="366"/>
      <c r="I30" s="364"/>
      <c r="J30" s="442"/>
      <c r="K30" s="367"/>
      <c r="L30" s="367"/>
    </row>
    <row r="31" spans="2:12" ht="12" customHeight="1" thickBot="1">
      <c r="B31" s="386"/>
      <c r="C31" s="387"/>
      <c r="D31" s="387"/>
      <c r="E31" s="387"/>
      <c r="F31" s="387"/>
      <c r="G31" s="387"/>
      <c r="H31" s="388"/>
      <c r="I31" s="364"/>
      <c r="J31" s="442"/>
      <c r="K31" s="367"/>
      <c r="L31" s="367"/>
    </row>
    <row r="32" spans="2:12" ht="18" customHeight="1"/>
    <row r="33" spans="4:10" ht="22.5" customHeight="1">
      <c r="D33" s="389" t="s">
        <v>325</v>
      </c>
    </row>
    <row r="34" spans="4:10" ht="12.75" customHeight="1"/>
    <row r="35" spans="4:10" ht="22.5" customHeight="1">
      <c r="D35" s="446" t="s">
        <v>384</v>
      </c>
      <c r="E35" s="446"/>
      <c r="F35" s="446"/>
      <c r="G35" s="446"/>
    </row>
    <row r="36" spans="4:10" ht="22.5" customHeight="1">
      <c r="F36" s="389"/>
      <c r="G36" s="389"/>
      <c r="H36" s="389"/>
      <c r="I36" s="389"/>
      <c r="J36" s="389"/>
    </row>
    <row r="37" spans="4:10" ht="22.5" customHeight="1">
      <c r="D37" s="446" t="s">
        <v>326</v>
      </c>
      <c r="E37" s="446"/>
      <c r="F37" s="446"/>
      <c r="G37" s="446"/>
      <c r="H37" s="446"/>
      <c r="I37" s="389"/>
      <c r="J37" s="389"/>
    </row>
    <row r="38" spans="4:10" ht="22.5" customHeight="1">
      <c r="F38" s="389"/>
      <c r="G38" s="389"/>
      <c r="H38" s="389"/>
      <c r="I38" s="389"/>
      <c r="J38" s="389"/>
    </row>
    <row r="39" spans="4:10" ht="22.5" customHeight="1">
      <c r="D39" s="446" t="s">
        <v>327</v>
      </c>
      <c r="E39" s="446"/>
      <c r="F39" s="446"/>
      <c r="G39" s="446"/>
      <c r="H39" s="446"/>
      <c r="I39" s="389"/>
      <c r="J39" s="389"/>
    </row>
    <row r="41" spans="4:10" ht="22.5" customHeight="1">
      <c r="D41" s="437" t="s">
        <v>328</v>
      </c>
      <c r="E41" s="438"/>
      <c r="F41" s="438"/>
      <c r="G41" s="438"/>
      <c r="H41" s="439"/>
      <c r="I41" s="389"/>
      <c r="J41" s="389"/>
    </row>
  </sheetData>
  <mergeCells count="12">
    <mergeCell ref="D41:H41"/>
    <mergeCell ref="B7:H7"/>
    <mergeCell ref="D13:G13"/>
    <mergeCell ref="J13:J14"/>
    <mergeCell ref="J16:J17"/>
    <mergeCell ref="D27:G27"/>
    <mergeCell ref="J27:J28"/>
    <mergeCell ref="D30:G30"/>
    <mergeCell ref="J30:J31"/>
    <mergeCell ref="D35:G35"/>
    <mergeCell ref="D37:H37"/>
    <mergeCell ref="D39:H39"/>
  </mergeCells>
  <phoneticPr fontId="2"/>
  <pageMargins left="0.75" right="0.34" top="0.56999999999999995" bottom="0.26" header="0.39" footer="0.1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9"/>
  <sheetViews>
    <sheetView view="pageBreakPreview" topLeftCell="A17" zoomScaleNormal="100" zoomScaleSheetLayoutView="100" workbookViewId="0">
      <selection activeCell="C33" sqref="C33:F33"/>
    </sheetView>
  </sheetViews>
  <sheetFormatPr defaultColWidth="9" defaultRowHeight="22.5" customHeight="1"/>
  <cols>
    <col min="1" max="1" width="7.1328125" style="356" customWidth="1"/>
    <col min="2" max="2" width="2.46484375" style="356" customWidth="1"/>
    <col min="3" max="3" width="18.1328125" style="356" customWidth="1"/>
    <col min="4" max="4" width="6.3984375" style="356" customWidth="1"/>
    <col min="5" max="5" width="10.59765625" style="356" customWidth="1"/>
    <col min="6" max="6" width="5.59765625" style="356" customWidth="1"/>
    <col min="7" max="7" width="10.59765625" style="356" customWidth="1"/>
    <col min="8" max="8" width="2.59765625" style="356" customWidth="1"/>
    <col min="9" max="9" width="1.3984375" style="356" customWidth="1"/>
    <col min="10" max="10" width="24.59765625" style="356" customWidth="1"/>
    <col min="11" max="11" width="9" style="356"/>
    <col min="12" max="12" width="9.1328125" style="356" customWidth="1"/>
    <col min="13" max="16384" width="9" style="356"/>
  </cols>
  <sheetData>
    <row r="1" spans="2:12" ht="17.25" customHeight="1"/>
    <row r="2" spans="2:12" ht="22.5" customHeight="1">
      <c r="B2" s="356" t="s">
        <v>317</v>
      </c>
    </row>
    <row r="5" spans="2:12" ht="22.5" customHeight="1">
      <c r="B5" s="440" t="s">
        <v>318</v>
      </c>
      <c r="C5" s="440"/>
      <c r="D5" s="440"/>
      <c r="E5" s="440"/>
      <c r="F5" s="440"/>
      <c r="G5" s="440"/>
      <c r="H5" s="440"/>
      <c r="I5" s="357"/>
    </row>
    <row r="6" spans="2:12" ht="22.5" customHeight="1">
      <c r="B6" s="357"/>
      <c r="C6" s="357"/>
      <c r="D6" s="357"/>
      <c r="E6" s="357"/>
      <c r="F6" s="357"/>
      <c r="G6" s="357"/>
      <c r="H6" s="357"/>
      <c r="I6" s="357"/>
    </row>
    <row r="7" spans="2:12" ht="22.5" customHeight="1">
      <c r="G7" s="358" t="s">
        <v>385</v>
      </c>
    </row>
    <row r="8" spans="2:12" ht="22.5" customHeight="1">
      <c r="C8" s="359"/>
      <c r="D8" s="391" t="s">
        <v>345</v>
      </c>
      <c r="E8" s="391"/>
      <c r="F8" s="391"/>
      <c r="G8" s="358"/>
    </row>
    <row r="9" spans="2:12" ht="22.5" customHeight="1" thickBot="1">
      <c r="G9" s="358"/>
      <c r="J9" s="360"/>
    </row>
    <row r="10" spans="2:12" ht="12" customHeight="1">
      <c r="B10" s="361"/>
      <c r="C10" s="362"/>
      <c r="D10" s="362"/>
      <c r="E10" s="362"/>
      <c r="F10" s="362"/>
      <c r="G10" s="362"/>
      <c r="H10" s="363"/>
    </row>
    <row r="11" spans="2:12" ht="28.5" customHeight="1">
      <c r="B11" s="364"/>
      <c r="C11" s="365" t="s">
        <v>319</v>
      </c>
      <c r="D11" s="441"/>
      <c r="E11" s="441"/>
      <c r="F11" s="441"/>
      <c r="G11" s="441"/>
      <c r="H11" s="366"/>
      <c r="I11" s="364"/>
      <c r="J11" s="442"/>
      <c r="K11" s="367"/>
      <c r="L11" s="367"/>
    </row>
    <row r="12" spans="2:12" ht="12" customHeight="1">
      <c r="B12" s="364"/>
      <c r="C12" s="368"/>
      <c r="D12" s="369"/>
      <c r="E12" s="369"/>
      <c r="F12" s="369"/>
      <c r="G12" s="369"/>
      <c r="H12" s="366"/>
      <c r="I12" s="364"/>
      <c r="J12" s="442"/>
      <c r="K12" s="367"/>
      <c r="L12" s="367"/>
    </row>
    <row r="13" spans="2:12" ht="22.5" customHeight="1">
      <c r="B13" s="364"/>
      <c r="D13" s="370" t="s">
        <v>320</v>
      </c>
      <c r="E13" s="371" t="s">
        <v>321</v>
      </c>
      <c r="F13" s="371" t="s">
        <v>322</v>
      </c>
      <c r="G13" s="371" t="s">
        <v>131</v>
      </c>
      <c r="H13" s="366"/>
    </row>
    <row r="14" spans="2:12" ht="22.5" customHeight="1">
      <c r="B14" s="364"/>
      <c r="D14" s="372"/>
      <c r="E14" s="373">
        <v>10000</v>
      </c>
      <c r="F14" s="374"/>
      <c r="G14" s="375">
        <f>E14*F14</f>
        <v>0</v>
      </c>
      <c r="H14" s="366"/>
      <c r="J14" s="443"/>
    </row>
    <row r="15" spans="2:12" ht="22.5" customHeight="1">
      <c r="B15" s="364"/>
      <c r="D15" s="372"/>
      <c r="E15" s="373">
        <v>5000</v>
      </c>
      <c r="F15" s="374"/>
      <c r="G15" s="375">
        <f t="shared" ref="G15:G22" si="0">E15*F15</f>
        <v>0</v>
      </c>
      <c r="H15" s="366"/>
      <c r="J15" s="443"/>
    </row>
    <row r="16" spans="2:12" ht="22.5" customHeight="1">
      <c r="B16" s="364"/>
      <c r="D16" s="372"/>
      <c r="E16" s="373">
        <v>1000</v>
      </c>
      <c r="F16" s="374"/>
      <c r="G16" s="375">
        <f t="shared" si="0"/>
        <v>0</v>
      </c>
      <c r="H16" s="366"/>
    </row>
    <row r="17" spans="2:12" ht="22.5" customHeight="1">
      <c r="B17" s="364"/>
      <c r="D17" s="372"/>
      <c r="E17" s="373">
        <v>500</v>
      </c>
      <c r="F17" s="374"/>
      <c r="G17" s="375">
        <f t="shared" si="0"/>
        <v>0</v>
      </c>
      <c r="H17" s="366"/>
    </row>
    <row r="18" spans="2:12" ht="22.5" customHeight="1">
      <c r="B18" s="364"/>
      <c r="D18" s="372"/>
      <c r="E18" s="373">
        <v>100</v>
      </c>
      <c r="F18" s="374"/>
      <c r="G18" s="375">
        <f t="shared" si="0"/>
        <v>0</v>
      </c>
      <c r="H18" s="366"/>
    </row>
    <row r="19" spans="2:12" ht="22.5" customHeight="1">
      <c r="B19" s="364"/>
      <c r="D19" s="372"/>
      <c r="E19" s="373">
        <v>50</v>
      </c>
      <c r="F19" s="374"/>
      <c r="G19" s="375">
        <f t="shared" si="0"/>
        <v>0</v>
      </c>
      <c r="H19" s="366"/>
    </row>
    <row r="20" spans="2:12" ht="22.5" customHeight="1">
      <c r="B20" s="364"/>
      <c r="D20" s="372"/>
      <c r="E20" s="373">
        <v>10</v>
      </c>
      <c r="F20" s="374"/>
      <c r="G20" s="375">
        <f t="shared" si="0"/>
        <v>0</v>
      </c>
      <c r="H20" s="366"/>
    </row>
    <row r="21" spans="2:12" ht="22.5" customHeight="1">
      <c r="B21" s="364"/>
      <c r="D21" s="372"/>
      <c r="E21" s="373">
        <v>5</v>
      </c>
      <c r="F21" s="374"/>
      <c r="G21" s="375">
        <f t="shared" si="0"/>
        <v>0</v>
      </c>
      <c r="H21" s="366"/>
    </row>
    <row r="22" spans="2:12" ht="22.5" customHeight="1">
      <c r="B22" s="364"/>
      <c r="D22" s="372"/>
      <c r="E22" s="373">
        <v>1</v>
      </c>
      <c r="F22" s="374"/>
      <c r="G22" s="375">
        <f t="shared" si="0"/>
        <v>0</v>
      </c>
      <c r="H22" s="366"/>
    </row>
    <row r="23" spans="2:12" ht="12" customHeight="1">
      <c r="B23" s="364"/>
      <c r="E23" s="376"/>
      <c r="F23" s="358"/>
      <c r="G23" s="377"/>
      <c r="H23" s="366"/>
    </row>
    <row r="24" spans="2:12" ht="12" customHeight="1">
      <c r="B24" s="378"/>
      <c r="C24" s="379"/>
      <c r="D24" s="379"/>
      <c r="E24" s="379"/>
      <c r="F24" s="379"/>
      <c r="G24" s="379"/>
      <c r="H24" s="380"/>
    </row>
    <row r="25" spans="2:12" ht="28.5" customHeight="1">
      <c r="B25" s="364"/>
      <c r="C25" s="365" t="s">
        <v>323</v>
      </c>
      <c r="D25" s="447"/>
      <c r="E25" s="444"/>
      <c r="F25" s="444"/>
      <c r="G25" s="444"/>
      <c r="H25" s="366"/>
      <c r="I25" s="364"/>
      <c r="J25" s="442"/>
      <c r="K25" s="367"/>
      <c r="L25" s="367"/>
    </row>
    <row r="26" spans="2:12" ht="12" customHeight="1">
      <c r="B26" s="381"/>
      <c r="C26" s="382"/>
      <c r="D26" s="383"/>
      <c r="E26" s="383"/>
      <c r="F26" s="383"/>
      <c r="G26" s="384"/>
      <c r="H26" s="385"/>
      <c r="I26" s="364"/>
      <c r="J26" s="442"/>
      <c r="K26" s="367"/>
      <c r="L26" s="367"/>
    </row>
    <row r="27" spans="2:12" ht="12" customHeight="1">
      <c r="B27" s="364"/>
      <c r="H27" s="366"/>
      <c r="I27" s="364"/>
    </row>
    <row r="28" spans="2:12" ht="28.5" customHeight="1">
      <c r="B28" s="364"/>
      <c r="C28" s="368" t="s">
        <v>324</v>
      </c>
      <c r="D28" s="445">
        <f>D11+D25</f>
        <v>0</v>
      </c>
      <c r="E28" s="445"/>
      <c r="F28" s="445"/>
      <c r="G28" s="445"/>
      <c r="H28" s="366"/>
      <c r="I28" s="364"/>
      <c r="J28" s="442"/>
      <c r="K28" s="367"/>
      <c r="L28" s="367"/>
    </row>
    <row r="29" spans="2:12" ht="12" customHeight="1" thickBot="1">
      <c r="B29" s="386"/>
      <c r="C29" s="387"/>
      <c r="D29" s="387"/>
      <c r="E29" s="387"/>
      <c r="F29" s="387"/>
      <c r="G29" s="387"/>
      <c r="H29" s="388"/>
      <c r="I29" s="364"/>
      <c r="J29" s="442"/>
      <c r="K29" s="367"/>
      <c r="L29" s="367"/>
    </row>
    <row r="30" spans="2:12" ht="18" customHeight="1"/>
    <row r="31" spans="2:12" ht="22.5" customHeight="1">
      <c r="D31" s="389" t="s">
        <v>325</v>
      </c>
    </row>
    <row r="33" spans="3:10" ht="22.5" customHeight="1">
      <c r="C33" s="446" t="s">
        <v>386</v>
      </c>
      <c r="D33" s="446"/>
      <c r="E33" s="446"/>
      <c r="F33" s="446"/>
    </row>
    <row r="34" spans="3:10" ht="22.5" customHeight="1">
      <c r="E34" s="389"/>
      <c r="F34" s="389"/>
      <c r="G34" s="389"/>
      <c r="I34" s="389"/>
      <c r="J34" s="389"/>
    </row>
    <row r="35" spans="3:10" ht="22.5" customHeight="1">
      <c r="C35" s="446" t="s">
        <v>342</v>
      </c>
      <c r="D35" s="446"/>
      <c r="E35" s="446"/>
      <c r="F35" s="446"/>
      <c r="G35" s="446"/>
      <c r="I35" s="389"/>
      <c r="J35" s="389"/>
    </row>
    <row r="36" spans="3:10" ht="22.5" customHeight="1">
      <c r="E36" s="389"/>
      <c r="F36" s="389"/>
      <c r="G36" s="389"/>
      <c r="I36" s="389"/>
      <c r="J36" s="389"/>
    </row>
    <row r="37" spans="3:10" ht="22.5" customHeight="1">
      <c r="C37" s="446" t="s">
        <v>343</v>
      </c>
      <c r="D37" s="446"/>
      <c r="E37" s="446"/>
      <c r="F37" s="446"/>
      <c r="G37" s="446"/>
      <c r="I37" s="389"/>
      <c r="J37" s="389"/>
    </row>
    <row r="38" spans="3:10" ht="22.5" customHeight="1">
      <c r="E38" s="389"/>
      <c r="F38" s="389"/>
      <c r="G38" s="389"/>
      <c r="I38" s="389"/>
      <c r="J38" s="389"/>
    </row>
    <row r="39" spans="3:10" ht="22.5" customHeight="1">
      <c r="C39" s="437" t="s">
        <v>344</v>
      </c>
      <c r="D39" s="438"/>
      <c r="E39" s="438"/>
      <c r="F39" s="438"/>
      <c r="G39" s="439"/>
      <c r="I39" s="389"/>
      <c r="J39" s="389"/>
    </row>
  </sheetData>
  <mergeCells count="12">
    <mergeCell ref="C39:G39"/>
    <mergeCell ref="B5:H5"/>
    <mergeCell ref="D11:G11"/>
    <mergeCell ref="J11:J12"/>
    <mergeCell ref="J14:J15"/>
    <mergeCell ref="D25:G25"/>
    <mergeCell ref="J25:J26"/>
    <mergeCell ref="D28:G28"/>
    <mergeCell ref="J28:J29"/>
    <mergeCell ref="C33:F33"/>
    <mergeCell ref="C35:G35"/>
    <mergeCell ref="C37:G37"/>
  </mergeCells>
  <phoneticPr fontId="2"/>
  <printOptions horizontalCentered="1"/>
  <pageMargins left="0.79" right="0.32" top="0.48" bottom="0.63" header="0.22" footer="0.51"/>
  <pageSetup paperSize="9" scale="95" orientation="portrait" horizontalDpi="4294967293" verticalDpi="4294967293" r:id="rId1"/>
  <rowBreaks count="1" manualBreakCount="1">
    <brk id="3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9"/>
  <sheetViews>
    <sheetView topLeftCell="A17" zoomScaleSheetLayoutView="100" workbookViewId="0">
      <selection activeCell="D34" sqref="D34"/>
    </sheetView>
  </sheetViews>
  <sheetFormatPr defaultColWidth="9" defaultRowHeight="22.5" customHeight="1"/>
  <cols>
    <col min="1" max="1" width="7.1328125" style="356" customWidth="1"/>
    <col min="2" max="2" width="2.46484375" style="356" customWidth="1"/>
    <col min="3" max="3" width="18.1328125" style="356" customWidth="1"/>
    <col min="4" max="4" width="6.3984375" style="356" customWidth="1"/>
    <col min="5" max="5" width="10.59765625" style="356" customWidth="1"/>
    <col min="6" max="6" width="5.59765625" style="356" customWidth="1"/>
    <col min="7" max="7" width="10.59765625" style="356" customWidth="1"/>
    <col min="8" max="8" width="2.59765625" style="356" customWidth="1"/>
    <col min="9" max="9" width="1.3984375" style="356" customWidth="1"/>
    <col min="10" max="10" width="24.59765625" style="356" customWidth="1"/>
    <col min="11" max="11" width="9" style="356"/>
    <col min="12" max="12" width="9.1328125" style="356" customWidth="1"/>
    <col min="13" max="16384" width="9" style="356"/>
  </cols>
  <sheetData>
    <row r="1" spans="2:12" ht="17.25" customHeight="1"/>
    <row r="2" spans="2:12" ht="22.5" customHeight="1">
      <c r="B2" s="356" t="s">
        <v>317</v>
      </c>
    </row>
    <row r="5" spans="2:12" ht="22.5" customHeight="1">
      <c r="B5" s="440" t="s">
        <v>318</v>
      </c>
      <c r="C5" s="440"/>
      <c r="D5" s="440"/>
      <c r="E5" s="440"/>
      <c r="F5" s="440"/>
      <c r="G5" s="440"/>
      <c r="H5" s="440"/>
      <c r="I5" s="357"/>
    </row>
    <row r="6" spans="2:12" ht="22.5" customHeight="1">
      <c r="B6" s="357"/>
      <c r="C6" s="357"/>
      <c r="D6" s="357"/>
      <c r="E6" s="357"/>
      <c r="F6" s="357"/>
      <c r="G6" s="357"/>
      <c r="H6" s="357"/>
      <c r="I6" s="357"/>
    </row>
    <row r="7" spans="2:12" ht="22.5" customHeight="1">
      <c r="G7" s="358" t="s">
        <v>385</v>
      </c>
    </row>
    <row r="8" spans="2:12" ht="22.5" customHeight="1">
      <c r="C8" s="359"/>
      <c r="D8" s="391" t="s">
        <v>330</v>
      </c>
      <c r="E8" s="391"/>
      <c r="F8" s="391"/>
      <c r="G8" s="358"/>
    </row>
    <row r="9" spans="2:12" ht="22.5" customHeight="1" thickBot="1">
      <c r="G9" s="358"/>
      <c r="J9" s="360"/>
    </row>
    <row r="10" spans="2:12" ht="12" customHeight="1">
      <c r="B10" s="361"/>
      <c r="C10" s="362"/>
      <c r="D10" s="362"/>
      <c r="E10" s="362"/>
      <c r="F10" s="362"/>
      <c r="G10" s="362"/>
      <c r="H10" s="363"/>
    </row>
    <row r="11" spans="2:12" ht="28.5" customHeight="1">
      <c r="B11" s="364"/>
      <c r="C11" s="365" t="s">
        <v>319</v>
      </c>
      <c r="D11" s="441"/>
      <c r="E11" s="441"/>
      <c r="F11" s="441"/>
      <c r="G11" s="441"/>
      <c r="H11" s="366"/>
      <c r="I11" s="364"/>
      <c r="J11" s="442"/>
      <c r="K11" s="367"/>
      <c r="L11" s="367"/>
    </row>
    <row r="12" spans="2:12" ht="12" customHeight="1">
      <c r="B12" s="364"/>
      <c r="C12" s="368"/>
      <c r="D12" s="369"/>
      <c r="E12" s="369"/>
      <c r="F12" s="369"/>
      <c r="G12" s="369"/>
      <c r="H12" s="366"/>
      <c r="I12" s="364"/>
      <c r="J12" s="442"/>
      <c r="K12" s="367"/>
      <c r="L12" s="367"/>
    </row>
    <row r="13" spans="2:12" ht="22.5" customHeight="1">
      <c r="B13" s="364"/>
      <c r="D13" s="370" t="s">
        <v>320</v>
      </c>
      <c r="E13" s="371" t="s">
        <v>321</v>
      </c>
      <c r="F13" s="371" t="s">
        <v>322</v>
      </c>
      <c r="G13" s="371" t="s">
        <v>131</v>
      </c>
      <c r="H13" s="366"/>
    </row>
    <row r="14" spans="2:12" ht="22.5" customHeight="1">
      <c r="B14" s="364"/>
      <c r="D14" s="372"/>
      <c r="E14" s="373">
        <v>10000</v>
      </c>
      <c r="F14" s="374"/>
      <c r="G14" s="375">
        <f>E14*F14</f>
        <v>0</v>
      </c>
      <c r="H14" s="366"/>
      <c r="J14" s="443"/>
    </row>
    <row r="15" spans="2:12" ht="22.5" customHeight="1">
      <c r="B15" s="364"/>
      <c r="D15" s="372"/>
      <c r="E15" s="373">
        <v>5000</v>
      </c>
      <c r="F15" s="374"/>
      <c r="G15" s="375">
        <f t="shared" ref="G15:G22" si="0">E15*F15</f>
        <v>0</v>
      </c>
      <c r="H15" s="366"/>
      <c r="J15" s="443"/>
    </row>
    <row r="16" spans="2:12" ht="22.5" customHeight="1">
      <c r="B16" s="364"/>
      <c r="D16" s="372"/>
      <c r="E16" s="373">
        <v>1000</v>
      </c>
      <c r="F16" s="374"/>
      <c r="G16" s="375">
        <f t="shared" si="0"/>
        <v>0</v>
      </c>
      <c r="H16" s="366"/>
    </row>
    <row r="17" spans="2:12" ht="22.5" customHeight="1">
      <c r="B17" s="364"/>
      <c r="D17" s="372"/>
      <c r="E17" s="373">
        <v>500</v>
      </c>
      <c r="F17" s="374"/>
      <c r="G17" s="375">
        <f t="shared" si="0"/>
        <v>0</v>
      </c>
      <c r="H17" s="366"/>
    </row>
    <row r="18" spans="2:12" ht="22.5" customHeight="1">
      <c r="B18" s="364"/>
      <c r="D18" s="372"/>
      <c r="E18" s="373">
        <v>100</v>
      </c>
      <c r="F18" s="374"/>
      <c r="G18" s="375">
        <f t="shared" si="0"/>
        <v>0</v>
      </c>
      <c r="H18" s="366"/>
    </row>
    <row r="19" spans="2:12" ht="22.5" customHeight="1">
      <c r="B19" s="364"/>
      <c r="D19" s="372"/>
      <c r="E19" s="373">
        <v>50</v>
      </c>
      <c r="F19" s="374"/>
      <c r="G19" s="375">
        <f t="shared" si="0"/>
        <v>0</v>
      </c>
      <c r="H19" s="366"/>
    </row>
    <row r="20" spans="2:12" ht="22.5" customHeight="1">
      <c r="B20" s="364"/>
      <c r="D20" s="372"/>
      <c r="E20" s="373">
        <v>10</v>
      </c>
      <c r="F20" s="374"/>
      <c r="G20" s="375">
        <f t="shared" si="0"/>
        <v>0</v>
      </c>
      <c r="H20" s="366"/>
    </row>
    <row r="21" spans="2:12" ht="22.5" customHeight="1">
      <c r="B21" s="364"/>
      <c r="D21" s="372"/>
      <c r="E21" s="373">
        <v>5</v>
      </c>
      <c r="F21" s="374"/>
      <c r="G21" s="375">
        <f t="shared" si="0"/>
        <v>0</v>
      </c>
      <c r="H21" s="366"/>
    </row>
    <row r="22" spans="2:12" ht="22.5" customHeight="1">
      <c r="B22" s="364"/>
      <c r="D22" s="372"/>
      <c r="E22" s="373">
        <v>1</v>
      </c>
      <c r="F22" s="374"/>
      <c r="G22" s="375">
        <f t="shared" si="0"/>
        <v>0</v>
      </c>
      <c r="H22" s="366"/>
    </row>
    <row r="23" spans="2:12" ht="12" customHeight="1">
      <c r="B23" s="364"/>
      <c r="E23" s="376"/>
      <c r="F23" s="358"/>
      <c r="G23" s="377"/>
      <c r="H23" s="366"/>
    </row>
    <row r="24" spans="2:12" ht="12" customHeight="1">
      <c r="B24" s="378"/>
      <c r="C24" s="379"/>
      <c r="D24" s="379"/>
      <c r="E24" s="379"/>
      <c r="F24" s="379"/>
      <c r="G24" s="379"/>
      <c r="H24" s="380"/>
    </row>
    <row r="25" spans="2:12" ht="28.5" customHeight="1">
      <c r="B25" s="364"/>
      <c r="C25" s="365" t="s">
        <v>323</v>
      </c>
      <c r="D25" s="447"/>
      <c r="E25" s="444"/>
      <c r="F25" s="444"/>
      <c r="G25" s="444"/>
      <c r="H25" s="366"/>
      <c r="I25" s="364"/>
      <c r="J25" s="442"/>
      <c r="K25" s="367"/>
      <c r="L25" s="367"/>
    </row>
    <row r="26" spans="2:12" ht="12" customHeight="1">
      <c r="B26" s="381"/>
      <c r="C26" s="382"/>
      <c r="D26" s="383"/>
      <c r="E26" s="383"/>
      <c r="F26" s="383"/>
      <c r="G26" s="384"/>
      <c r="H26" s="385"/>
      <c r="I26" s="364"/>
      <c r="J26" s="442"/>
      <c r="K26" s="367"/>
      <c r="L26" s="367"/>
    </row>
    <row r="27" spans="2:12" ht="12" customHeight="1">
      <c r="B27" s="364"/>
      <c r="H27" s="366"/>
      <c r="I27" s="364"/>
    </row>
    <row r="28" spans="2:12" ht="28.5" customHeight="1">
      <c r="B28" s="364"/>
      <c r="C28" s="368" t="s">
        <v>324</v>
      </c>
      <c r="D28" s="445">
        <f>D11+D25</f>
        <v>0</v>
      </c>
      <c r="E28" s="445"/>
      <c r="F28" s="445"/>
      <c r="G28" s="445"/>
      <c r="H28" s="366"/>
      <c r="I28" s="364"/>
      <c r="J28" s="442"/>
      <c r="K28" s="367"/>
      <c r="L28" s="367"/>
    </row>
    <row r="29" spans="2:12" ht="12" customHeight="1" thickBot="1">
      <c r="B29" s="386"/>
      <c r="C29" s="387"/>
      <c r="D29" s="387"/>
      <c r="E29" s="387"/>
      <c r="F29" s="387"/>
      <c r="G29" s="387"/>
      <c r="H29" s="388"/>
      <c r="I29" s="364"/>
      <c r="J29" s="442"/>
      <c r="K29" s="367"/>
      <c r="L29" s="367"/>
    </row>
    <row r="30" spans="2:12" ht="18" customHeight="1"/>
    <row r="31" spans="2:12" ht="22.5" customHeight="1">
      <c r="D31" s="389" t="s">
        <v>325</v>
      </c>
    </row>
    <row r="33" spans="4:10" ht="22.5" customHeight="1">
      <c r="D33" s="446" t="s">
        <v>386</v>
      </c>
      <c r="E33" s="446"/>
      <c r="F33" s="446"/>
      <c r="G33" s="446"/>
    </row>
    <row r="34" spans="4:10" ht="22.5" customHeight="1">
      <c r="F34" s="389"/>
      <c r="G34" s="389"/>
      <c r="H34" s="389"/>
      <c r="I34" s="389"/>
      <c r="J34" s="389"/>
    </row>
    <row r="35" spans="4:10" ht="22.5" customHeight="1">
      <c r="D35" s="446" t="s">
        <v>326</v>
      </c>
      <c r="E35" s="446"/>
      <c r="F35" s="446"/>
      <c r="G35" s="446"/>
      <c r="H35" s="446"/>
      <c r="I35" s="389"/>
      <c r="J35" s="389"/>
    </row>
    <row r="36" spans="4:10" ht="22.5" customHeight="1">
      <c r="F36" s="389"/>
      <c r="G36" s="389"/>
      <c r="H36" s="389"/>
      <c r="I36" s="389"/>
      <c r="J36" s="389"/>
    </row>
    <row r="37" spans="4:10" ht="22.5" customHeight="1">
      <c r="D37" s="446" t="s">
        <v>327</v>
      </c>
      <c r="E37" s="446"/>
      <c r="F37" s="446"/>
      <c r="G37" s="446"/>
      <c r="H37" s="446"/>
      <c r="I37" s="389"/>
      <c r="J37" s="389"/>
    </row>
    <row r="38" spans="4:10" ht="22.5" customHeight="1">
      <c r="F38" s="389"/>
      <c r="G38" s="389"/>
      <c r="H38" s="389"/>
      <c r="I38" s="389"/>
      <c r="J38" s="389"/>
    </row>
    <row r="39" spans="4:10" ht="22.5" customHeight="1">
      <c r="D39" s="437" t="s">
        <v>328</v>
      </c>
      <c r="E39" s="438"/>
      <c r="F39" s="438"/>
      <c r="G39" s="438"/>
      <c r="H39" s="439"/>
      <c r="I39" s="389"/>
      <c r="J39" s="389"/>
    </row>
  </sheetData>
  <mergeCells count="12">
    <mergeCell ref="D39:H39"/>
    <mergeCell ref="B5:H5"/>
    <mergeCell ref="D11:G11"/>
    <mergeCell ref="J11:J12"/>
    <mergeCell ref="J14:J15"/>
    <mergeCell ref="D25:G25"/>
    <mergeCell ref="J25:J26"/>
    <mergeCell ref="D28:G28"/>
    <mergeCell ref="J28:J29"/>
    <mergeCell ref="D33:G33"/>
    <mergeCell ref="D35:H35"/>
    <mergeCell ref="D37:H37"/>
  </mergeCells>
  <phoneticPr fontId="2"/>
  <printOptions horizontalCentered="1"/>
  <pageMargins left="0.79" right="0.32" top="0.48" bottom="0.63" header="0.22" footer="0.51"/>
  <pageSetup paperSize="9" scale="95" orientation="portrait" horizontalDpi="4294967293" verticalDpi="4294967293" r:id="rId1"/>
  <rowBreaks count="1" manualBreakCount="1">
    <brk id="3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J127"/>
  <sheetViews>
    <sheetView view="pageBreakPreview" zoomScale="60" zoomScaleNormal="100" workbookViewId="0">
      <selection activeCell="A3" sqref="A3:J3"/>
    </sheetView>
  </sheetViews>
  <sheetFormatPr defaultRowHeight="12.75"/>
  <cols>
    <col min="1" max="2" width="3.46484375" bestFit="1" customWidth="1"/>
    <col min="3" max="3" width="3.46484375" style="135" customWidth="1"/>
    <col min="4" max="4" width="4.1328125" customWidth="1"/>
    <col min="5" max="5" width="12.59765625" customWidth="1"/>
    <col min="6" max="6" width="13.59765625" customWidth="1"/>
    <col min="7" max="7" width="21.86328125" customWidth="1"/>
    <col min="8" max="8" width="10.59765625" customWidth="1"/>
    <col min="9" max="9" width="10.265625" customWidth="1"/>
    <col min="10" max="10" width="9.86328125" customWidth="1"/>
  </cols>
  <sheetData>
    <row r="1" spans="1:10">
      <c r="A1" t="s">
        <v>65</v>
      </c>
    </row>
    <row r="3" spans="1:10" ht="25.5">
      <c r="A3" s="450" t="s">
        <v>66</v>
      </c>
      <c r="B3" s="450"/>
      <c r="C3" s="450"/>
      <c r="D3" s="450"/>
      <c r="E3" s="450"/>
      <c r="F3" s="450"/>
      <c r="G3" s="450"/>
      <c r="H3" s="450"/>
      <c r="I3" s="450"/>
      <c r="J3" s="450"/>
    </row>
    <row r="13" spans="1:10" s="29" customFormat="1" ht="21">
      <c r="A13" s="451" t="s">
        <v>72</v>
      </c>
      <c r="B13" s="451"/>
      <c r="C13" s="451"/>
      <c r="D13" s="451"/>
      <c r="E13" s="451"/>
      <c r="F13" s="451"/>
      <c r="G13" s="451"/>
      <c r="H13" s="451"/>
      <c r="I13" s="451"/>
      <c r="J13" s="451"/>
    </row>
    <row r="14" spans="1:10" s="29" customFormat="1" ht="16.149999999999999">
      <c r="A14" s="452" t="s">
        <v>63</v>
      </c>
      <c r="B14" s="452"/>
      <c r="C14" s="452"/>
      <c r="D14" s="452"/>
      <c r="E14" s="452"/>
      <c r="F14" s="452"/>
      <c r="G14" s="453" t="s">
        <v>387</v>
      </c>
      <c r="H14" s="453"/>
      <c r="I14" s="453"/>
      <c r="J14" s="453"/>
    </row>
    <row r="15" spans="1:10" s="29" customFormat="1" ht="14.65" thickBot="1">
      <c r="A15" s="31" t="s">
        <v>16</v>
      </c>
      <c r="B15" s="32" t="s">
        <v>17</v>
      </c>
      <c r="C15" s="151" t="s">
        <v>32</v>
      </c>
      <c r="D15" s="151" t="s">
        <v>86</v>
      </c>
      <c r="E15" s="152" t="s">
        <v>0</v>
      </c>
      <c r="F15" s="448" t="s">
        <v>67</v>
      </c>
      <c r="G15" s="449"/>
      <c r="H15" s="33" t="s">
        <v>1</v>
      </c>
      <c r="I15" s="34" t="s">
        <v>2</v>
      </c>
      <c r="J15" s="35" t="s">
        <v>3</v>
      </c>
    </row>
    <row r="16" spans="1:10" s="37" customFormat="1" ht="14.65" thickTop="1">
      <c r="A16" s="38"/>
      <c r="B16" s="39"/>
      <c r="C16" s="153"/>
      <c r="D16" s="153"/>
      <c r="E16" s="154" t="s">
        <v>12</v>
      </c>
      <c r="F16" s="52"/>
      <c r="G16" s="53"/>
      <c r="H16" s="40">
        <v>50000</v>
      </c>
      <c r="I16" s="41">
        <v>0</v>
      </c>
      <c r="J16" s="54">
        <f>H16-I16</f>
        <v>50000</v>
      </c>
    </row>
    <row r="17" spans="1:10" s="37" customFormat="1" ht="14.25">
      <c r="A17" s="42">
        <v>1</v>
      </c>
      <c r="B17" s="43">
        <v>7</v>
      </c>
      <c r="C17" s="44">
        <v>1</v>
      </c>
      <c r="D17" s="44">
        <v>1</v>
      </c>
      <c r="E17" s="44" t="s">
        <v>158</v>
      </c>
      <c r="F17" s="206" t="s">
        <v>167</v>
      </c>
      <c r="G17" s="207" t="s">
        <v>170</v>
      </c>
      <c r="H17" s="45">
        <v>0</v>
      </c>
      <c r="I17" s="46">
        <v>100</v>
      </c>
      <c r="J17" s="49">
        <f>IF(D17=0," ",J16+H17-I17)</f>
        <v>49900</v>
      </c>
    </row>
    <row r="18" spans="1:10" s="37" customFormat="1" ht="14.25">
      <c r="A18" s="42">
        <v>1</v>
      </c>
      <c r="B18" s="43">
        <v>27</v>
      </c>
      <c r="C18" s="44">
        <v>2</v>
      </c>
      <c r="D18" s="44">
        <v>2</v>
      </c>
      <c r="E18" s="44" t="s">
        <v>159</v>
      </c>
      <c r="F18" s="206" t="s">
        <v>168</v>
      </c>
      <c r="G18" s="208" t="s">
        <v>171</v>
      </c>
      <c r="H18" s="45">
        <v>0</v>
      </c>
      <c r="I18" s="46">
        <v>2400</v>
      </c>
      <c r="J18" s="49">
        <f t="shared" ref="J18:J26" si="0">IF(D18=0," ",J17+H18-I18)</f>
        <v>47500</v>
      </c>
    </row>
    <row r="19" spans="1:10" s="37" customFormat="1" ht="14.25">
      <c r="A19" s="42">
        <v>5</v>
      </c>
      <c r="B19" s="43">
        <v>12</v>
      </c>
      <c r="C19" s="44">
        <v>3</v>
      </c>
      <c r="D19" s="44">
        <v>3</v>
      </c>
      <c r="E19" s="44" t="s">
        <v>160</v>
      </c>
      <c r="F19" s="206" t="s">
        <v>169</v>
      </c>
      <c r="G19" s="208" t="s">
        <v>184</v>
      </c>
      <c r="H19" s="45">
        <v>0</v>
      </c>
      <c r="I19" s="46">
        <v>5000</v>
      </c>
      <c r="J19" s="49">
        <f t="shared" si="0"/>
        <v>42500</v>
      </c>
    </row>
    <row r="20" spans="1:10" s="37" customFormat="1" ht="14.25">
      <c r="A20" s="42">
        <v>7</v>
      </c>
      <c r="B20" s="43">
        <v>20</v>
      </c>
      <c r="C20" s="44">
        <v>4</v>
      </c>
      <c r="D20" s="44">
        <v>4</v>
      </c>
      <c r="E20" s="44" t="s">
        <v>161</v>
      </c>
      <c r="F20" s="206" t="s">
        <v>175</v>
      </c>
      <c r="G20" s="208" t="s">
        <v>172</v>
      </c>
      <c r="H20" s="45">
        <v>0</v>
      </c>
      <c r="I20" s="46">
        <v>1500</v>
      </c>
      <c r="J20" s="49">
        <f t="shared" si="0"/>
        <v>41000</v>
      </c>
    </row>
    <row r="21" spans="1:10" s="37" customFormat="1" ht="14.25">
      <c r="A21" s="42">
        <v>8</v>
      </c>
      <c r="B21" s="43">
        <v>11</v>
      </c>
      <c r="C21" s="44">
        <v>5</v>
      </c>
      <c r="D21" s="44">
        <v>5</v>
      </c>
      <c r="E21" s="44" t="s">
        <v>162</v>
      </c>
      <c r="F21" s="206" t="s">
        <v>178</v>
      </c>
      <c r="G21" s="209" t="s">
        <v>173</v>
      </c>
      <c r="H21" s="45">
        <v>0</v>
      </c>
      <c r="I21" s="46">
        <v>25000</v>
      </c>
      <c r="J21" s="49">
        <f t="shared" si="0"/>
        <v>16000</v>
      </c>
    </row>
    <row r="22" spans="1:10" s="37" customFormat="1" ht="14.25">
      <c r="A22" s="42">
        <v>9</v>
      </c>
      <c r="B22" s="43">
        <v>15</v>
      </c>
      <c r="C22" s="44"/>
      <c r="D22" s="44">
        <v>6</v>
      </c>
      <c r="E22" s="44" t="s">
        <v>163</v>
      </c>
      <c r="F22" s="206" t="s">
        <v>174</v>
      </c>
      <c r="G22" s="208"/>
      <c r="H22" s="45">
        <v>50000</v>
      </c>
      <c r="I22" s="46">
        <v>0</v>
      </c>
      <c r="J22" s="49">
        <f t="shared" si="0"/>
        <v>66000</v>
      </c>
    </row>
    <row r="23" spans="1:10" s="37" customFormat="1" ht="14.25">
      <c r="A23" s="42">
        <v>9</v>
      </c>
      <c r="B23" s="43">
        <v>23</v>
      </c>
      <c r="C23" s="44"/>
      <c r="D23" s="44">
        <v>7</v>
      </c>
      <c r="E23" s="44" t="s">
        <v>164</v>
      </c>
      <c r="F23" s="206" t="s">
        <v>179</v>
      </c>
      <c r="G23" s="208" t="s">
        <v>176</v>
      </c>
      <c r="H23" s="45">
        <v>1500</v>
      </c>
      <c r="I23" s="46">
        <v>0</v>
      </c>
      <c r="J23" s="49">
        <f t="shared" si="0"/>
        <v>67500</v>
      </c>
    </row>
    <row r="24" spans="1:10" s="37" customFormat="1" ht="14.25">
      <c r="A24" s="42">
        <v>10</v>
      </c>
      <c r="B24" s="43">
        <v>13</v>
      </c>
      <c r="C24" s="44"/>
      <c r="D24" s="44">
        <v>8</v>
      </c>
      <c r="E24" s="44" t="s">
        <v>165</v>
      </c>
      <c r="F24" s="206" t="s">
        <v>180</v>
      </c>
      <c r="G24" s="208"/>
      <c r="H24" s="45">
        <v>20000</v>
      </c>
      <c r="I24" s="46">
        <v>0</v>
      </c>
      <c r="J24" s="49">
        <f t="shared" si="0"/>
        <v>87500</v>
      </c>
    </row>
    <row r="25" spans="1:10" s="37" customFormat="1" ht="14.25">
      <c r="A25" s="42">
        <v>10</v>
      </c>
      <c r="B25" s="43">
        <v>25</v>
      </c>
      <c r="C25" s="44"/>
      <c r="D25" s="44">
        <v>9</v>
      </c>
      <c r="E25" s="44" t="s">
        <v>166</v>
      </c>
      <c r="F25" s="206" t="s">
        <v>10</v>
      </c>
      <c r="G25" s="208"/>
      <c r="H25" s="45">
        <v>10</v>
      </c>
      <c r="I25" s="46">
        <v>0</v>
      </c>
      <c r="J25" s="49">
        <f t="shared" si="0"/>
        <v>87510</v>
      </c>
    </row>
    <row r="26" spans="1:10" s="37" customFormat="1" ht="14.65" thickBot="1">
      <c r="A26" s="200">
        <v>11</v>
      </c>
      <c r="B26" s="201">
        <v>11</v>
      </c>
      <c r="C26" s="202"/>
      <c r="D26" s="202">
        <v>10</v>
      </c>
      <c r="E26" s="202" t="s">
        <v>157</v>
      </c>
      <c r="F26" s="210" t="s">
        <v>177</v>
      </c>
      <c r="G26" s="211"/>
      <c r="H26" s="203">
        <v>0</v>
      </c>
      <c r="I26" s="204">
        <v>105</v>
      </c>
      <c r="J26" s="205">
        <f t="shared" si="0"/>
        <v>87405</v>
      </c>
    </row>
    <row r="27" spans="1:10" s="37" customFormat="1" ht="15" thickTop="1" thickBot="1">
      <c r="A27" s="198"/>
      <c r="B27" s="199"/>
      <c r="C27" s="144"/>
      <c r="D27" s="144"/>
      <c r="E27" s="147" t="s">
        <v>13</v>
      </c>
      <c r="F27" s="80"/>
      <c r="G27" s="81"/>
      <c r="H27" s="82">
        <f>SUM(H16:H26)</f>
        <v>121510</v>
      </c>
      <c r="I27" s="82">
        <f>SUM(I16:I26)</f>
        <v>34105</v>
      </c>
      <c r="J27" s="84">
        <f>H27-I27</f>
        <v>87405</v>
      </c>
    </row>
    <row r="28" spans="1:10" s="37" customFormat="1">
      <c r="C28" s="145"/>
    </row>
    <row r="29" spans="1:10" s="37" customFormat="1">
      <c r="C29" s="145"/>
    </row>
    <row r="30" spans="1:10" s="37" customFormat="1">
      <c r="C30" s="145"/>
    </row>
    <row r="31" spans="1:10" s="4" customFormat="1">
      <c r="C31" s="134"/>
    </row>
    <row r="39" spans="1:10" s="29" customFormat="1" ht="14.25">
      <c r="A39" s="51"/>
      <c r="B39" s="51"/>
      <c r="C39" s="145"/>
      <c r="D39" s="51"/>
      <c r="E39" s="51"/>
      <c r="F39" s="51"/>
      <c r="G39" s="51"/>
      <c r="H39" s="51"/>
      <c r="I39" s="51"/>
      <c r="J39" s="51"/>
    </row>
    <row r="40" spans="1:10" s="29" customFormat="1" ht="21">
      <c r="A40" s="451" t="s">
        <v>73</v>
      </c>
      <c r="B40" s="451"/>
      <c r="C40" s="451"/>
      <c r="D40" s="451"/>
      <c r="E40" s="451"/>
      <c r="F40" s="451"/>
      <c r="G40" s="451"/>
      <c r="H40" s="451"/>
      <c r="I40" s="451"/>
      <c r="J40" s="451"/>
    </row>
    <row r="41" spans="1:10" s="29" customFormat="1" ht="16.149999999999999">
      <c r="A41" s="452" t="s">
        <v>71</v>
      </c>
      <c r="B41" s="452"/>
      <c r="C41" s="452"/>
      <c r="D41" s="452"/>
      <c r="E41" s="452"/>
      <c r="F41" s="452"/>
      <c r="G41" s="453" t="s">
        <v>388</v>
      </c>
      <c r="H41" s="453"/>
      <c r="I41" s="453"/>
      <c r="J41" s="453"/>
    </row>
    <row r="42" spans="1:10" s="37" customFormat="1" ht="14.65" thickBot="1">
      <c r="A42" s="31" t="s">
        <v>16</v>
      </c>
      <c r="B42" s="32" t="s">
        <v>17</v>
      </c>
      <c r="C42" s="151" t="s">
        <v>32</v>
      </c>
      <c r="D42" s="151" t="s">
        <v>86</v>
      </c>
      <c r="E42" s="152" t="s">
        <v>0</v>
      </c>
      <c r="F42" s="448" t="s">
        <v>67</v>
      </c>
      <c r="G42" s="449"/>
      <c r="H42" s="33" t="s">
        <v>1</v>
      </c>
      <c r="I42" s="34" t="s">
        <v>2</v>
      </c>
      <c r="J42" s="35" t="s">
        <v>3</v>
      </c>
    </row>
    <row r="43" spans="1:10" s="37" customFormat="1" ht="14.65" thickTop="1">
      <c r="A43" s="36"/>
      <c r="B43" s="30"/>
      <c r="C43" s="155"/>
      <c r="D43" s="155"/>
      <c r="E43" s="156" t="s">
        <v>18</v>
      </c>
      <c r="F43" s="30"/>
      <c r="G43" s="30"/>
      <c r="H43" s="253">
        <v>121510</v>
      </c>
      <c r="I43" s="254">
        <v>34105</v>
      </c>
      <c r="J43" s="255">
        <v>87405</v>
      </c>
    </row>
    <row r="44" spans="1:10" s="37" customFormat="1" ht="14.25">
      <c r="A44" s="42">
        <v>12</v>
      </c>
      <c r="B44" s="43">
        <v>23</v>
      </c>
      <c r="C44" s="44"/>
      <c r="D44" s="233">
        <v>2</v>
      </c>
      <c r="E44" s="44" t="str">
        <f>LOOKUP(D44,⑩勘定科目表!$A$2:$A$12,⑩勘定科目表!$B$2:$B$12)</f>
        <v>行事費</v>
      </c>
      <c r="F44" s="214" t="s">
        <v>182</v>
      </c>
      <c r="G44" s="208" t="s">
        <v>183</v>
      </c>
      <c r="H44" s="45"/>
      <c r="I44" s="46">
        <v>100</v>
      </c>
      <c r="J44" s="49">
        <f>IF(D44=0," ",J43+H44-I44)</f>
        <v>87305</v>
      </c>
    </row>
    <row r="45" spans="1:10" s="37" customFormat="1" ht="14.25">
      <c r="A45" s="42"/>
      <c r="B45" s="43"/>
      <c r="C45" s="142"/>
      <c r="D45" s="50"/>
      <c r="E45" s="43"/>
      <c r="F45" s="213"/>
      <c r="G45" s="212"/>
      <c r="H45" s="43"/>
      <c r="I45" s="48"/>
      <c r="J45" s="49" t="str">
        <f>IF(D45=0," ",J44+H45-I45)</f>
        <v xml:space="preserve"> </v>
      </c>
    </row>
    <row r="46" spans="1:10" s="37" customFormat="1">
      <c r="C46" s="145"/>
    </row>
    <row r="47" spans="1:10" s="37" customFormat="1">
      <c r="C47" s="145"/>
    </row>
    <row r="48" spans="1:10" s="37" customFormat="1">
      <c r="C48" s="145"/>
    </row>
    <row r="49" spans="1:10" s="29" customFormat="1">
      <c r="A49" s="37"/>
      <c r="B49" s="37"/>
      <c r="C49" s="145"/>
      <c r="D49" s="37"/>
      <c r="E49" s="37"/>
      <c r="F49" s="37"/>
      <c r="G49" s="37"/>
      <c r="H49" s="37"/>
      <c r="I49" s="37"/>
      <c r="J49" s="37"/>
    </row>
    <row r="50" spans="1:10" s="29" customFormat="1">
      <c r="C50" s="157"/>
    </row>
    <row r="51" spans="1:10" s="29" customFormat="1">
      <c r="C51" s="157"/>
    </row>
    <row r="52" spans="1:10" s="29" customFormat="1">
      <c r="C52" s="157"/>
    </row>
    <row r="53" spans="1:10" s="29" customFormat="1">
      <c r="C53" s="157"/>
    </row>
    <row r="54" spans="1:10" s="29" customFormat="1">
      <c r="C54" s="157"/>
    </row>
    <row r="55" spans="1:10" s="29" customFormat="1">
      <c r="C55" s="157"/>
    </row>
    <row r="56" spans="1:10" s="29" customFormat="1">
      <c r="C56" s="157"/>
    </row>
    <row r="57" spans="1:10" s="29" customFormat="1">
      <c r="C57" s="157"/>
    </row>
    <row r="58" spans="1:10" s="29" customFormat="1" ht="15" customHeight="1">
      <c r="C58" s="157"/>
    </row>
    <row r="59" spans="1:10" s="29" customFormat="1">
      <c r="C59" s="157"/>
    </row>
    <row r="60" spans="1:10" s="37" customFormat="1" ht="14.65" thickBot="1">
      <c r="A60" s="31" t="s">
        <v>16</v>
      </c>
      <c r="B60" s="32" t="s">
        <v>17</v>
      </c>
      <c r="C60" s="151" t="s">
        <v>32</v>
      </c>
      <c r="D60" s="151" t="s">
        <v>86</v>
      </c>
      <c r="E60" s="152" t="s">
        <v>0</v>
      </c>
      <c r="F60" s="448" t="s">
        <v>67</v>
      </c>
      <c r="G60" s="449"/>
      <c r="H60" s="33" t="s">
        <v>1</v>
      </c>
      <c r="I60" s="34" t="s">
        <v>2</v>
      </c>
      <c r="J60" s="35" t="s">
        <v>3</v>
      </c>
    </row>
    <row r="61" spans="1:10" s="37" customFormat="1" ht="14.65" thickTop="1">
      <c r="A61" s="38"/>
      <c r="B61" s="39"/>
      <c r="C61" s="153"/>
      <c r="D61" s="153"/>
      <c r="E61" s="154" t="s">
        <v>12</v>
      </c>
      <c r="F61" s="52"/>
      <c r="G61" s="53"/>
      <c r="H61" s="40">
        <v>50000</v>
      </c>
      <c r="I61" s="41">
        <v>0</v>
      </c>
      <c r="J61" s="54">
        <f>H61-I61</f>
        <v>50000</v>
      </c>
    </row>
    <row r="62" spans="1:10" s="37" customFormat="1" ht="14.25">
      <c r="A62" s="42">
        <v>1</v>
      </c>
      <c r="B62" s="43">
        <v>7</v>
      </c>
      <c r="C62" s="44">
        <v>1</v>
      </c>
      <c r="D62" s="44">
        <v>1</v>
      </c>
      <c r="E62" s="44" t="s">
        <v>158</v>
      </c>
      <c r="F62" s="206" t="s">
        <v>167</v>
      </c>
      <c r="G62" s="207" t="s">
        <v>170</v>
      </c>
      <c r="H62" s="45">
        <v>0</v>
      </c>
      <c r="I62" s="46">
        <v>100</v>
      </c>
      <c r="J62" s="49">
        <f>IF(D62=0," ",J61+H62-I62)</f>
        <v>49900</v>
      </c>
    </row>
    <row r="63" spans="1:10" s="37" customFormat="1" ht="14.25">
      <c r="A63" s="42">
        <v>1</v>
      </c>
      <c r="B63" s="43">
        <v>27</v>
      </c>
      <c r="C63" s="44">
        <v>2</v>
      </c>
      <c r="D63" s="44">
        <v>2</v>
      </c>
      <c r="E63" s="44" t="s">
        <v>159</v>
      </c>
      <c r="F63" s="206" t="s">
        <v>168</v>
      </c>
      <c r="G63" s="208" t="s">
        <v>171</v>
      </c>
      <c r="H63" s="45">
        <v>0</v>
      </c>
      <c r="I63" s="46">
        <v>2400</v>
      </c>
      <c r="J63" s="49">
        <f>IF(D63=0," ",J62+H63-I63)</f>
        <v>47500</v>
      </c>
    </row>
    <row r="64" spans="1:10" s="37" customFormat="1" ht="14.25">
      <c r="A64" s="215">
        <v>5</v>
      </c>
      <c r="B64" s="216">
        <v>12</v>
      </c>
      <c r="C64" s="217">
        <v>3</v>
      </c>
      <c r="D64" s="217">
        <v>3</v>
      </c>
      <c r="E64" s="217" t="s">
        <v>160</v>
      </c>
      <c r="F64" s="218" t="s">
        <v>169</v>
      </c>
      <c r="G64" s="219" t="s">
        <v>184</v>
      </c>
      <c r="H64" s="220">
        <v>0</v>
      </c>
      <c r="I64" s="221">
        <v>5000</v>
      </c>
      <c r="J64" s="222">
        <f>IF(D64=0," ",J63+H64-I64)</f>
        <v>42500</v>
      </c>
    </row>
    <row r="65" spans="1:10" s="37" customFormat="1" ht="14.25">
      <c r="A65" s="42">
        <v>7</v>
      </c>
      <c r="B65" s="43">
        <v>20</v>
      </c>
      <c r="C65" s="44">
        <v>4</v>
      </c>
      <c r="D65" s="44">
        <v>4</v>
      </c>
      <c r="E65" s="44" t="s">
        <v>161</v>
      </c>
      <c r="F65" s="206" t="s">
        <v>175</v>
      </c>
      <c r="G65" s="208" t="s">
        <v>185</v>
      </c>
      <c r="H65" s="45">
        <v>0</v>
      </c>
      <c r="I65" s="46">
        <v>1500</v>
      </c>
      <c r="J65" s="49">
        <f>IF(D65=0," ",J64+H65-I65)</f>
        <v>41000</v>
      </c>
    </row>
    <row r="66" spans="1:10" s="29" customFormat="1" ht="14.25">
      <c r="A66" s="42"/>
      <c r="B66" s="47"/>
      <c r="C66" s="148"/>
      <c r="D66" s="148"/>
      <c r="E66" s="148"/>
      <c r="F66" s="224"/>
      <c r="G66" s="225"/>
      <c r="H66" s="226"/>
      <c r="I66" s="227"/>
      <c r="J66" s="228"/>
    </row>
    <row r="67" spans="1:10" s="29" customFormat="1" ht="14.25">
      <c r="A67" s="223"/>
      <c r="C67" s="157"/>
    </row>
    <row r="68" spans="1:10" s="29" customFormat="1" ht="14.25">
      <c r="A68" s="223"/>
      <c r="C68" s="157"/>
    </row>
    <row r="69" spans="1:10" s="29" customFormat="1" ht="14.25">
      <c r="A69" s="223"/>
      <c r="C69" s="157"/>
    </row>
    <row r="70" spans="1:10" s="29" customFormat="1" ht="14.25">
      <c r="A70" s="223"/>
      <c r="C70" s="157"/>
    </row>
    <row r="71" spans="1:10" s="29" customFormat="1">
      <c r="C71" s="157"/>
    </row>
    <row r="72" spans="1:10" s="29" customFormat="1">
      <c r="C72" s="157"/>
    </row>
    <row r="73" spans="1:10" s="29" customFormat="1">
      <c r="C73" s="157"/>
    </row>
    <row r="74" spans="1:10" s="37" customFormat="1">
      <c r="A74" s="29"/>
      <c r="B74" s="29"/>
      <c r="C74" s="157"/>
      <c r="D74" s="29"/>
      <c r="E74" s="29"/>
      <c r="F74" s="29"/>
      <c r="G74" s="29"/>
      <c r="H74" s="29"/>
      <c r="I74" s="29"/>
      <c r="J74" s="29"/>
    </row>
    <row r="75" spans="1:10" s="37" customFormat="1">
      <c r="A75" s="29"/>
      <c r="B75" s="29"/>
      <c r="C75" s="157"/>
      <c r="D75" s="29"/>
      <c r="E75" s="29"/>
      <c r="F75" s="29"/>
      <c r="G75" s="29"/>
      <c r="H75" s="29"/>
      <c r="I75" s="29"/>
      <c r="J75" s="29"/>
    </row>
    <row r="76" spans="1:10" s="37" customFormat="1" ht="14.65" thickBot="1">
      <c r="A76" s="31" t="s">
        <v>16</v>
      </c>
      <c r="B76" s="32" t="s">
        <v>17</v>
      </c>
      <c r="C76" s="151" t="s">
        <v>32</v>
      </c>
      <c r="D76" s="151" t="s">
        <v>86</v>
      </c>
      <c r="E76" s="152" t="s">
        <v>0</v>
      </c>
      <c r="F76" s="448" t="s">
        <v>67</v>
      </c>
      <c r="G76" s="449"/>
      <c r="H76" s="33" t="s">
        <v>1</v>
      </c>
      <c r="I76" s="34" t="s">
        <v>2</v>
      </c>
      <c r="J76" s="35" t="s">
        <v>3</v>
      </c>
    </row>
    <row r="77" spans="1:10" s="37" customFormat="1" ht="14.65" thickTop="1">
      <c r="A77" s="36"/>
      <c r="B77" s="30"/>
      <c r="C77" s="155"/>
      <c r="D77" s="155"/>
      <c r="E77" s="156" t="s">
        <v>18</v>
      </c>
      <c r="F77" s="237"/>
      <c r="G77" s="249"/>
      <c r="H77" s="250">
        <v>121510</v>
      </c>
      <c r="I77" s="251">
        <v>34105</v>
      </c>
      <c r="J77" s="252">
        <v>87405</v>
      </c>
    </row>
    <row r="78" spans="1:10" s="37" customFormat="1" ht="14.25">
      <c r="A78" s="42">
        <v>6</v>
      </c>
      <c r="B78" s="43">
        <v>23</v>
      </c>
      <c r="C78" s="44">
        <v>5</v>
      </c>
      <c r="D78" s="44">
        <v>2</v>
      </c>
      <c r="E78" s="44" t="s">
        <v>5</v>
      </c>
      <c r="F78" s="206" t="s">
        <v>192</v>
      </c>
      <c r="G78" s="208" t="s">
        <v>183</v>
      </c>
      <c r="H78" s="45"/>
      <c r="I78" s="46">
        <v>100</v>
      </c>
      <c r="J78" s="49">
        <f>IF(D78=0," ",J77+H78-I78)</f>
        <v>87305</v>
      </c>
    </row>
    <row r="79" spans="1:10" s="37" customFormat="1" ht="14.25">
      <c r="A79" s="229">
        <v>7</v>
      </c>
      <c r="B79" s="230">
        <v>3</v>
      </c>
      <c r="C79" s="231">
        <v>6</v>
      </c>
      <c r="D79" s="232">
        <v>2</v>
      </c>
      <c r="E79" s="233" t="s">
        <v>5</v>
      </c>
      <c r="F79" s="238" t="s">
        <v>187</v>
      </c>
      <c r="G79" s="234" t="s">
        <v>186</v>
      </c>
      <c r="H79" s="230">
        <v>20000</v>
      </c>
      <c r="I79" s="235">
        <v>85000</v>
      </c>
      <c r="J79" s="236">
        <f>IF(D79=0," ",J78+H79-I79)</f>
        <v>22305</v>
      </c>
    </row>
    <row r="80" spans="1:10" s="37" customFormat="1" ht="14.25">
      <c r="A80" s="42"/>
      <c r="B80" s="47"/>
      <c r="C80" s="148"/>
      <c r="D80" s="148"/>
      <c r="E80" s="148"/>
      <c r="F80" s="224"/>
      <c r="G80" s="225"/>
      <c r="H80" s="226"/>
      <c r="I80" s="227"/>
      <c r="J80" s="228"/>
    </row>
    <row r="81" spans="1:10" s="37" customFormat="1">
      <c r="A81" s="29"/>
      <c r="B81" s="29"/>
      <c r="C81" s="157"/>
      <c r="D81" s="29"/>
      <c r="E81" s="29"/>
      <c r="F81" s="29"/>
      <c r="G81" s="29"/>
      <c r="H81" s="29"/>
      <c r="I81" s="29"/>
      <c r="J81" s="29"/>
    </row>
    <row r="82" spans="1:10" s="37" customFormat="1">
      <c r="A82" s="29"/>
      <c r="B82" s="29"/>
      <c r="C82" s="157"/>
      <c r="D82" s="29"/>
      <c r="E82" s="29"/>
      <c r="F82" s="29"/>
      <c r="G82" s="29"/>
      <c r="H82" s="29"/>
      <c r="I82" s="29"/>
      <c r="J82" s="29"/>
    </row>
    <row r="83" spans="1:10" s="29" customFormat="1">
      <c r="C83" s="157"/>
    </row>
    <row r="84" spans="1:10" s="29" customFormat="1">
      <c r="C84" s="157"/>
    </row>
    <row r="85" spans="1:10" s="29" customFormat="1">
      <c r="C85" s="157"/>
      <c r="D85" s="157"/>
      <c r="E85" s="157"/>
    </row>
    <row r="86" spans="1:10" s="29" customFormat="1">
      <c r="C86" s="157"/>
    </row>
    <row r="87" spans="1:10" s="29" customFormat="1">
      <c r="C87" s="157"/>
    </row>
    <row r="88" spans="1:10" s="29" customFormat="1" ht="14.65" thickBot="1">
      <c r="A88" s="31" t="s">
        <v>16</v>
      </c>
      <c r="B88" s="32" t="s">
        <v>17</v>
      </c>
      <c r="C88" s="151" t="s">
        <v>32</v>
      </c>
      <c r="D88" s="151" t="s">
        <v>86</v>
      </c>
      <c r="E88" s="152" t="s">
        <v>0</v>
      </c>
      <c r="F88" s="448" t="s">
        <v>67</v>
      </c>
      <c r="G88" s="449"/>
      <c r="H88" s="33" t="s">
        <v>1</v>
      </c>
      <c r="I88" s="34" t="s">
        <v>2</v>
      </c>
      <c r="J88" s="35" t="s">
        <v>3</v>
      </c>
    </row>
    <row r="89" spans="1:10" s="29" customFormat="1" ht="14.65" thickTop="1">
      <c r="A89" s="36"/>
      <c r="B89" s="30"/>
      <c r="C89" s="155"/>
      <c r="D89" s="155"/>
      <c r="E89" s="156" t="s">
        <v>18</v>
      </c>
      <c r="F89" s="237"/>
      <c r="G89" s="249"/>
      <c r="H89" s="250">
        <v>121510</v>
      </c>
      <c r="I89" s="251">
        <v>34105</v>
      </c>
      <c r="J89" s="252">
        <v>87405</v>
      </c>
    </row>
    <row r="90" spans="1:10" s="29" customFormat="1" ht="14.25">
      <c r="A90" s="42">
        <v>6</v>
      </c>
      <c r="B90" s="43">
        <v>23</v>
      </c>
      <c r="C90" s="44">
        <v>5</v>
      </c>
      <c r="D90" s="44">
        <v>2</v>
      </c>
      <c r="E90" s="44" t="s">
        <v>5</v>
      </c>
      <c r="F90" s="206" t="s">
        <v>192</v>
      </c>
      <c r="G90" s="208" t="s">
        <v>183</v>
      </c>
      <c r="H90" s="45"/>
      <c r="I90" s="46">
        <v>100</v>
      </c>
      <c r="J90" s="49">
        <f>IF(D90=0," ",J89+H90-I90)</f>
        <v>87305</v>
      </c>
    </row>
    <row r="91" spans="1:10" s="37" customFormat="1" ht="14.25">
      <c r="A91" s="42">
        <v>7</v>
      </c>
      <c r="B91" s="43">
        <v>3</v>
      </c>
      <c r="C91" s="142">
        <v>6</v>
      </c>
      <c r="D91" s="50">
        <v>2</v>
      </c>
      <c r="E91" s="44" t="s">
        <v>5</v>
      </c>
      <c r="F91" s="245" t="s">
        <v>187</v>
      </c>
      <c r="G91" s="246" t="s">
        <v>186</v>
      </c>
      <c r="H91" s="43">
        <v>20000</v>
      </c>
      <c r="I91" s="247">
        <v>85000</v>
      </c>
      <c r="J91" s="248">
        <f>IF(D91=0," ",J90+H91-I91)</f>
        <v>22305</v>
      </c>
    </row>
    <row r="92" spans="1:10" s="37" customFormat="1" ht="14.25">
      <c r="A92" s="229">
        <v>8</v>
      </c>
      <c r="B92" s="239">
        <v>10</v>
      </c>
      <c r="C92" s="240">
        <v>7</v>
      </c>
      <c r="D92" s="240">
        <v>3</v>
      </c>
      <c r="E92" s="240" t="s">
        <v>6</v>
      </c>
      <c r="F92" s="241" t="s">
        <v>194</v>
      </c>
      <c r="G92" s="256" t="s">
        <v>186</v>
      </c>
      <c r="H92" s="242"/>
      <c r="I92" s="243">
        <v>20000</v>
      </c>
      <c r="J92" s="244">
        <f>J91-I92</f>
        <v>2305</v>
      </c>
    </row>
    <row r="93" spans="1:10" s="37" customFormat="1">
      <c r="A93" s="29"/>
      <c r="B93" s="29"/>
      <c r="C93" s="157"/>
      <c r="D93" s="29"/>
      <c r="E93" s="29"/>
      <c r="F93" s="29"/>
      <c r="G93" s="29"/>
      <c r="H93" s="29"/>
      <c r="I93" s="29"/>
      <c r="J93" s="29"/>
    </row>
    <row r="94" spans="1:10" s="29" customFormat="1">
      <c r="C94" s="157"/>
    </row>
    <row r="95" spans="1:10" s="29" customFormat="1">
      <c r="C95" s="157"/>
    </row>
    <row r="96" spans="1:10" s="29" customFormat="1">
      <c r="C96" s="157"/>
    </row>
    <row r="97" spans="1:10" s="29" customFormat="1">
      <c r="C97" s="157"/>
    </row>
    <row r="98" spans="1:10" s="29" customFormat="1">
      <c r="C98" s="157"/>
    </row>
    <row r="99" spans="1:10" s="29" customFormat="1">
      <c r="C99" s="157"/>
    </row>
    <row r="100" spans="1:10" s="29" customFormat="1" ht="14.65" thickBot="1">
      <c r="A100" s="31" t="s">
        <v>16</v>
      </c>
      <c r="B100" s="32" t="s">
        <v>17</v>
      </c>
      <c r="C100" s="151" t="s">
        <v>32</v>
      </c>
      <c r="D100" s="151" t="s">
        <v>86</v>
      </c>
      <c r="E100" s="152" t="s">
        <v>0</v>
      </c>
      <c r="F100" s="448" t="s">
        <v>67</v>
      </c>
      <c r="G100" s="449"/>
      <c r="H100" s="33" t="s">
        <v>1</v>
      </c>
      <c r="I100" s="34" t="s">
        <v>2</v>
      </c>
      <c r="J100" s="35" t="s">
        <v>3</v>
      </c>
    </row>
    <row r="101" spans="1:10" s="29" customFormat="1" ht="14.65" thickTop="1">
      <c r="A101" s="36"/>
      <c r="B101" s="30"/>
      <c r="C101" s="155"/>
      <c r="D101" s="155"/>
      <c r="E101" s="156" t="s">
        <v>18</v>
      </c>
      <c r="F101" s="237"/>
      <c r="G101" s="249"/>
      <c r="H101" s="250">
        <v>121510</v>
      </c>
      <c r="I101" s="251">
        <v>34105</v>
      </c>
      <c r="J101" s="252">
        <v>87405</v>
      </c>
    </row>
    <row r="102" spans="1:10" s="29" customFormat="1" ht="14.25">
      <c r="A102" s="42">
        <v>6</v>
      </c>
      <c r="B102" s="43">
        <v>23</v>
      </c>
      <c r="C102" s="44">
        <v>5</v>
      </c>
      <c r="D102" s="44">
        <v>2</v>
      </c>
      <c r="E102" s="44" t="s">
        <v>5</v>
      </c>
      <c r="F102" s="206" t="s">
        <v>192</v>
      </c>
      <c r="G102" s="208" t="s">
        <v>183</v>
      </c>
      <c r="H102" s="45"/>
      <c r="I102" s="46">
        <v>100</v>
      </c>
      <c r="J102" s="49">
        <f>IF(D102=0," ",J101+H102-I102)</f>
        <v>87305</v>
      </c>
    </row>
    <row r="103" spans="1:10" s="29" customFormat="1" ht="14.25">
      <c r="A103" s="42">
        <v>7</v>
      </c>
      <c r="B103" s="43">
        <v>3</v>
      </c>
      <c r="C103" s="142">
        <v>6</v>
      </c>
      <c r="D103" s="50">
        <v>2</v>
      </c>
      <c r="E103" s="44" t="s">
        <v>5</v>
      </c>
      <c r="F103" s="245" t="s">
        <v>187</v>
      </c>
      <c r="G103" s="246" t="s">
        <v>186</v>
      </c>
      <c r="H103" s="43">
        <v>20000</v>
      </c>
      <c r="I103" s="247">
        <v>85000</v>
      </c>
      <c r="J103" s="248">
        <f>IF(D103=0," ",J102+H103-I103)</f>
        <v>22305</v>
      </c>
    </row>
    <row r="104" spans="1:10" s="29" customFormat="1" ht="14.25">
      <c r="A104" s="42">
        <v>8</v>
      </c>
      <c r="B104" s="47">
        <v>10</v>
      </c>
      <c r="C104" s="148">
        <v>7</v>
      </c>
      <c r="D104" s="148">
        <v>3</v>
      </c>
      <c r="E104" s="148" t="s">
        <v>6</v>
      </c>
      <c r="F104" s="224" t="s">
        <v>193</v>
      </c>
      <c r="G104" s="257" t="s">
        <v>186</v>
      </c>
      <c r="H104" s="258"/>
      <c r="I104" s="247">
        <v>20000</v>
      </c>
      <c r="J104" s="248">
        <f>J103-I104</f>
        <v>2305</v>
      </c>
    </row>
    <row r="105" spans="1:10" s="29" customFormat="1" ht="14.25">
      <c r="A105" s="42">
        <v>9</v>
      </c>
      <c r="B105" s="47">
        <v>11</v>
      </c>
      <c r="C105" s="148"/>
      <c r="D105" s="148">
        <v>10</v>
      </c>
      <c r="E105" s="261" t="s">
        <v>61</v>
      </c>
      <c r="F105" s="260" t="s">
        <v>191</v>
      </c>
      <c r="G105" s="257"/>
      <c r="H105" s="259">
        <v>50000</v>
      </c>
      <c r="I105" s="247"/>
      <c r="J105" s="248">
        <f>J104+H105</f>
        <v>52305</v>
      </c>
    </row>
    <row r="106" spans="1:10" s="37" customFormat="1" ht="14.25">
      <c r="A106" s="42">
        <v>9</v>
      </c>
      <c r="B106" s="47">
        <v>15</v>
      </c>
      <c r="C106" s="148">
        <v>8</v>
      </c>
      <c r="D106" s="148">
        <v>5</v>
      </c>
      <c r="E106" s="148" t="s">
        <v>54</v>
      </c>
      <c r="F106" s="224" t="s">
        <v>195</v>
      </c>
      <c r="G106" s="257" t="s">
        <v>196</v>
      </c>
      <c r="H106" s="258"/>
      <c r="I106" s="247">
        <v>15000</v>
      </c>
      <c r="J106" s="248">
        <f>J105-I106</f>
        <v>37305</v>
      </c>
    </row>
    <row r="107" spans="1:10" s="37" customFormat="1" ht="14.25">
      <c r="A107" s="42">
        <v>9</v>
      </c>
      <c r="B107" s="47">
        <v>16</v>
      </c>
      <c r="C107" s="148"/>
      <c r="D107" s="148">
        <v>6</v>
      </c>
      <c r="E107" s="148" t="s">
        <v>8</v>
      </c>
      <c r="F107" s="224"/>
      <c r="G107" s="257"/>
      <c r="H107" s="258">
        <v>50000</v>
      </c>
      <c r="I107" s="247"/>
      <c r="J107" s="248">
        <f>J106+H107</f>
        <v>87305</v>
      </c>
    </row>
    <row r="108" spans="1:10" s="29" customFormat="1" ht="14.25">
      <c r="A108" s="42">
        <v>9</v>
      </c>
      <c r="B108" s="47">
        <v>16</v>
      </c>
      <c r="C108" s="148"/>
      <c r="D108" s="148">
        <v>10</v>
      </c>
      <c r="E108" s="148" t="s">
        <v>61</v>
      </c>
      <c r="F108" s="260" t="s">
        <v>197</v>
      </c>
      <c r="G108" s="257"/>
      <c r="H108" s="258"/>
      <c r="I108" s="262">
        <v>50000</v>
      </c>
      <c r="J108" s="248">
        <f>J107-+H107</f>
        <v>37305</v>
      </c>
    </row>
    <row r="109" spans="1:10" s="29" customFormat="1" ht="14.25">
      <c r="A109" s="42"/>
      <c r="B109" s="47"/>
      <c r="C109" s="148"/>
      <c r="D109" s="148"/>
      <c r="E109" s="148"/>
      <c r="F109" s="224"/>
      <c r="G109" s="257"/>
      <c r="H109" s="258"/>
      <c r="I109" s="247"/>
      <c r="J109" s="248"/>
    </row>
    <row r="110" spans="1:10" s="29" customFormat="1" ht="14.25">
      <c r="A110" s="42"/>
      <c r="B110" s="47"/>
      <c r="C110" s="148"/>
      <c r="D110" s="148"/>
      <c r="E110" s="148"/>
      <c r="F110" s="224"/>
      <c r="G110" s="257"/>
      <c r="H110" s="258"/>
      <c r="I110" s="247"/>
      <c r="J110" s="248"/>
    </row>
    <row r="111" spans="1:10" s="29" customFormat="1" ht="14.25">
      <c r="A111" s="42"/>
      <c r="B111" s="47"/>
      <c r="C111" s="148"/>
      <c r="D111" s="148"/>
      <c r="E111" s="148"/>
      <c r="F111" s="224"/>
      <c r="G111" s="257"/>
      <c r="H111" s="258"/>
      <c r="I111" s="247"/>
      <c r="J111" s="248"/>
    </row>
    <row r="112" spans="1:10" s="29" customFormat="1" ht="14.25">
      <c r="A112" s="42"/>
      <c r="B112" s="47"/>
      <c r="C112" s="148"/>
      <c r="D112" s="148"/>
      <c r="E112" s="148"/>
      <c r="F112" s="224"/>
      <c r="G112" s="257"/>
      <c r="H112" s="258"/>
      <c r="I112" s="247"/>
      <c r="J112" s="248"/>
    </row>
    <row r="113" spans="1:10" s="29" customFormat="1">
      <c r="C113" s="157"/>
    </row>
    <row r="114" spans="1:10" s="29" customFormat="1">
      <c r="C114" s="157"/>
      <c r="D114" s="157"/>
      <c r="E114" s="157"/>
    </row>
    <row r="115" spans="1:10" s="29" customFormat="1">
      <c r="C115" s="157"/>
    </row>
    <row r="116" spans="1:10" s="29" customFormat="1">
      <c r="C116" s="157"/>
    </row>
    <row r="117" spans="1:10" s="29" customFormat="1">
      <c r="C117" s="157"/>
    </row>
    <row r="118" spans="1:10" s="29" customFormat="1">
      <c r="C118" s="157"/>
    </row>
    <row r="119" spans="1:10" s="29" customFormat="1">
      <c r="A119"/>
      <c r="B119"/>
      <c r="C119" s="135"/>
      <c r="D119"/>
      <c r="E119"/>
      <c r="F119"/>
      <c r="G119"/>
      <c r="H119"/>
      <c r="I119"/>
      <c r="J119"/>
    </row>
    <row r="120" spans="1:10" s="29" customFormat="1">
      <c r="A120"/>
      <c r="B120"/>
      <c r="C120" s="135"/>
      <c r="D120"/>
      <c r="E120"/>
      <c r="F120"/>
      <c r="G120"/>
      <c r="H120"/>
      <c r="I120"/>
      <c r="J120"/>
    </row>
    <row r="121" spans="1:10" s="37" customFormat="1">
      <c r="A121"/>
      <c r="B121"/>
      <c r="C121" s="135"/>
      <c r="D121"/>
      <c r="E121"/>
      <c r="F121"/>
      <c r="G121"/>
      <c r="H121"/>
      <c r="I121"/>
      <c r="J121"/>
    </row>
    <row r="122" spans="1:10" s="37" customFormat="1">
      <c r="A122"/>
      <c r="B122"/>
      <c r="C122" s="135"/>
      <c r="D122"/>
      <c r="E122"/>
      <c r="F122"/>
      <c r="G122"/>
      <c r="H122"/>
      <c r="I122"/>
      <c r="J122"/>
    </row>
    <row r="123" spans="1:10" s="29" customFormat="1">
      <c r="A123"/>
      <c r="B123"/>
      <c r="C123" s="135"/>
      <c r="D123"/>
      <c r="E123"/>
      <c r="F123"/>
      <c r="G123"/>
      <c r="H123"/>
      <c r="I123"/>
      <c r="J123"/>
    </row>
    <row r="124" spans="1:10" s="29" customFormat="1">
      <c r="A124"/>
      <c r="B124"/>
      <c r="C124" s="135"/>
      <c r="D124"/>
      <c r="E124"/>
      <c r="F124"/>
      <c r="G124"/>
      <c r="H124"/>
      <c r="I124"/>
      <c r="J124"/>
    </row>
    <row r="125" spans="1:10" s="29" customFormat="1">
      <c r="A125"/>
      <c r="B125"/>
      <c r="C125" s="135"/>
      <c r="D125"/>
      <c r="E125"/>
      <c r="F125"/>
      <c r="G125"/>
      <c r="H125"/>
      <c r="I125"/>
      <c r="J125"/>
    </row>
    <row r="126" spans="1:10" s="29" customFormat="1">
      <c r="A126"/>
      <c r="B126"/>
      <c r="C126" s="135"/>
      <c r="D126"/>
      <c r="E126"/>
      <c r="F126"/>
      <c r="G126"/>
      <c r="H126"/>
      <c r="I126"/>
      <c r="J126"/>
    </row>
    <row r="127" spans="1:10" s="29" customFormat="1">
      <c r="A127"/>
      <c r="B127"/>
      <c r="C127" s="135"/>
      <c r="D127"/>
      <c r="E127"/>
      <c r="F127"/>
      <c r="G127"/>
      <c r="H127"/>
      <c r="I127"/>
      <c r="J127"/>
    </row>
  </sheetData>
  <mergeCells count="13">
    <mergeCell ref="F88:G88"/>
    <mergeCell ref="F100:G100"/>
    <mergeCell ref="A3:J3"/>
    <mergeCell ref="A13:J13"/>
    <mergeCell ref="A14:F14"/>
    <mergeCell ref="A40:J40"/>
    <mergeCell ref="F15:G15"/>
    <mergeCell ref="G14:J14"/>
    <mergeCell ref="A41:F41"/>
    <mergeCell ref="G41:J41"/>
    <mergeCell ref="F60:G60"/>
    <mergeCell ref="F42:G42"/>
    <mergeCell ref="F76:G76"/>
  </mergeCells>
  <phoneticPr fontId="2"/>
  <pageMargins left="0.59" right="0.48" top="0.55000000000000004" bottom="0.31" header="0.28000000000000003" footer="0.2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74"/>
  <sheetViews>
    <sheetView zoomScale="55" zoomScaleNormal="55" workbookViewId="0">
      <selection activeCell="S25" sqref="S25"/>
    </sheetView>
  </sheetViews>
  <sheetFormatPr defaultColWidth="9" defaultRowHeight="12.75"/>
  <cols>
    <col min="1" max="1" width="18.1328125" style="4" customWidth="1"/>
    <col min="2" max="2" width="3.265625" style="4" customWidth="1"/>
    <col min="3" max="3" width="3.59765625" style="4" customWidth="1"/>
    <col min="4" max="4" width="3.46484375" style="145" customWidth="1"/>
    <col min="5" max="5" width="3.1328125" style="145" customWidth="1"/>
    <col min="6" max="6" width="12.59765625" style="145" customWidth="1"/>
    <col min="7" max="7" width="19.86328125" style="4" customWidth="1"/>
    <col min="8" max="8" width="26.265625" style="4" customWidth="1"/>
    <col min="9" max="11" width="8.86328125" style="4" customWidth="1"/>
    <col min="12" max="12" width="0.59765625" style="4" customWidth="1"/>
    <col min="13" max="13" width="3.59765625" style="4" bestFit="1" customWidth="1"/>
    <col min="14" max="14" width="4.46484375" style="4" bestFit="1" customWidth="1"/>
    <col min="15" max="15" width="3.73046875" style="145" customWidth="1"/>
    <col min="16" max="16" width="4.1328125" style="145" customWidth="1"/>
    <col min="17" max="17" width="3.1328125" style="145" customWidth="1"/>
    <col min="18" max="18" width="1.1328125" style="4" customWidth="1"/>
    <col min="19" max="19" width="26.265625" style="4" customWidth="1"/>
    <col min="20" max="22" width="9.59765625" style="4" customWidth="1"/>
    <col min="23" max="16384" width="9" style="4"/>
  </cols>
  <sheetData>
    <row r="1" spans="1:22" ht="24" customHeight="1">
      <c r="A1" s="264" t="s">
        <v>232</v>
      </c>
    </row>
    <row r="2" spans="1:22" ht="7.5" customHeight="1">
      <c r="A2" s="264"/>
    </row>
    <row r="3" spans="1:22" ht="23.25" customHeight="1"/>
    <row r="4" spans="1:22" ht="23.25" customHeight="1">
      <c r="A4" s="4" t="s">
        <v>252</v>
      </c>
    </row>
    <row r="5" spans="1:22" ht="23.25" customHeight="1"/>
    <row r="6" spans="1:22" ht="17.25" customHeight="1"/>
    <row r="7" spans="1:22" ht="30.75" customHeight="1">
      <c r="B7" s="464" t="s">
        <v>298</v>
      </c>
      <c r="C7" s="464"/>
      <c r="D7" s="464"/>
      <c r="E7" s="464"/>
      <c r="F7" s="464"/>
      <c r="G7" s="464"/>
      <c r="H7" s="464"/>
      <c r="I7" s="464"/>
      <c r="J7" s="464"/>
      <c r="K7" s="464"/>
      <c r="M7"/>
      <c r="N7"/>
      <c r="O7"/>
      <c r="P7"/>
      <c r="Q7"/>
      <c r="R7"/>
      <c r="S7"/>
      <c r="T7"/>
      <c r="U7"/>
      <c r="V7"/>
    </row>
    <row r="8" spans="1:22" s="55" customFormat="1" ht="23.25" customHeight="1" thickBot="1">
      <c r="B8" s="465" t="s">
        <v>233</v>
      </c>
      <c r="C8" s="465"/>
      <c r="D8" s="465"/>
      <c r="E8" s="465"/>
      <c r="F8" s="465"/>
      <c r="G8" s="465"/>
      <c r="H8" s="454" t="s">
        <v>389</v>
      </c>
      <c r="I8" s="455"/>
      <c r="J8" s="455"/>
      <c r="K8" s="455"/>
      <c r="M8"/>
      <c r="N8"/>
      <c r="O8"/>
      <c r="P8"/>
      <c r="Q8"/>
      <c r="R8"/>
      <c r="S8"/>
      <c r="T8"/>
      <c r="U8"/>
      <c r="V8"/>
    </row>
    <row r="9" spans="1:22" s="57" customFormat="1" ht="17.25" customHeight="1" thickBot="1">
      <c r="B9" s="265" t="s">
        <v>16</v>
      </c>
      <c r="C9" s="266" t="s">
        <v>17</v>
      </c>
      <c r="D9" s="141" t="s">
        <v>198</v>
      </c>
      <c r="E9" s="141" t="s">
        <v>199</v>
      </c>
      <c r="F9" s="146" t="s">
        <v>74</v>
      </c>
      <c r="G9" s="456" t="s">
        <v>75</v>
      </c>
      <c r="H9" s="457"/>
      <c r="I9" s="266" t="s">
        <v>76</v>
      </c>
      <c r="J9" s="267" t="s">
        <v>77</v>
      </c>
      <c r="K9" s="268" t="s">
        <v>78</v>
      </c>
      <c r="M9"/>
      <c r="N9"/>
      <c r="O9"/>
      <c r="P9"/>
      <c r="Q9"/>
      <c r="R9"/>
      <c r="S9"/>
      <c r="T9"/>
      <c r="U9"/>
      <c r="V9"/>
    </row>
    <row r="10" spans="1:22" s="57" customFormat="1" ht="18.75" customHeight="1" thickTop="1">
      <c r="B10" s="269">
        <v>1</v>
      </c>
      <c r="C10" s="270">
        <v>1</v>
      </c>
      <c r="D10" s="270"/>
      <c r="E10" s="270"/>
      <c r="F10" s="271" t="s">
        <v>200</v>
      </c>
      <c r="G10" s="272"/>
      <c r="H10" s="273"/>
      <c r="I10" s="274">
        <v>100000</v>
      </c>
      <c r="J10" s="275"/>
      <c r="K10" s="276">
        <f>I10-J10</f>
        <v>100000</v>
      </c>
      <c r="M10"/>
      <c r="N10"/>
      <c r="O10"/>
      <c r="P10"/>
      <c r="Q10"/>
      <c r="R10"/>
      <c r="S10"/>
      <c r="T10"/>
      <c r="U10"/>
      <c r="V10"/>
    </row>
    <row r="11" spans="1:22" s="57" customFormat="1" ht="18.75" customHeight="1">
      <c r="B11" s="277">
        <v>1</v>
      </c>
      <c r="C11" s="278">
        <v>6</v>
      </c>
      <c r="D11" s="278"/>
      <c r="E11" s="278">
        <v>4</v>
      </c>
      <c r="F11" s="279" t="s">
        <v>161</v>
      </c>
      <c r="G11" s="280" t="s">
        <v>234</v>
      </c>
      <c r="H11" s="281" t="s">
        <v>201</v>
      </c>
      <c r="I11" s="282"/>
      <c r="J11" s="283">
        <v>2000</v>
      </c>
      <c r="K11" s="284">
        <f>K10+I11-J11</f>
        <v>98000</v>
      </c>
      <c r="M11"/>
      <c r="N11"/>
      <c r="O11"/>
      <c r="P11"/>
      <c r="Q11"/>
      <c r="R11"/>
      <c r="S11"/>
      <c r="T11"/>
      <c r="U11"/>
      <c r="V11"/>
    </row>
    <row r="12" spans="1:22" s="57" customFormat="1" ht="18.75" customHeight="1">
      <c r="B12" s="277">
        <v>1</v>
      </c>
      <c r="C12" s="278">
        <v>7</v>
      </c>
      <c r="D12" s="278"/>
      <c r="E12" s="278">
        <v>1</v>
      </c>
      <c r="F12" s="279" t="s">
        <v>158</v>
      </c>
      <c r="G12" s="280" t="s">
        <v>202</v>
      </c>
      <c r="H12" s="281" t="s">
        <v>203</v>
      </c>
      <c r="I12" s="282"/>
      <c r="J12" s="283">
        <v>100</v>
      </c>
      <c r="K12" s="284">
        <f t="shared" ref="K12:K40" si="0">K11+I12-J12</f>
        <v>97900</v>
      </c>
      <c r="M12"/>
      <c r="N12"/>
      <c r="O12"/>
      <c r="P12"/>
      <c r="Q12"/>
      <c r="R12"/>
      <c r="S12"/>
      <c r="T12"/>
      <c r="U12"/>
      <c r="V12"/>
    </row>
    <row r="13" spans="1:22" s="57" customFormat="1" ht="18.75" customHeight="1">
      <c r="B13" s="277">
        <v>1</v>
      </c>
      <c r="C13" s="278">
        <v>7</v>
      </c>
      <c r="D13" s="278"/>
      <c r="E13" s="278">
        <v>1</v>
      </c>
      <c r="F13" s="279" t="s">
        <v>158</v>
      </c>
      <c r="G13" s="285" t="s">
        <v>202</v>
      </c>
      <c r="H13" s="281" t="s">
        <v>235</v>
      </c>
      <c r="I13" s="282"/>
      <c r="J13" s="283">
        <v>1500</v>
      </c>
      <c r="K13" s="284">
        <f t="shared" si="0"/>
        <v>96400</v>
      </c>
      <c r="M13"/>
      <c r="N13"/>
      <c r="O13"/>
      <c r="P13"/>
      <c r="Q13"/>
      <c r="R13"/>
      <c r="S13"/>
      <c r="T13"/>
      <c r="U13"/>
      <c r="V13"/>
    </row>
    <row r="14" spans="1:22" s="57" customFormat="1" ht="18.75" customHeight="1">
      <c r="B14" s="277">
        <v>1</v>
      </c>
      <c r="C14" s="278">
        <v>29</v>
      </c>
      <c r="D14" s="278"/>
      <c r="E14" s="278">
        <v>2</v>
      </c>
      <c r="F14" s="279" t="s">
        <v>159</v>
      </c>
      <c r="G14" s="280" t="s">
        <v>204</v>
      </c>
      <c r="H14" s="281" t="s">
        <v>205</v>
      </c>
      <c r="I14" s="282"/>
      <c r="J14" s="283">
        <v>500</v>
      </c>
      <c r="K14" s="284">
        <f t="shared" si="0"/>
        <v>95900</v>
      </c>
      <c r="M14"/>
      <c r="N14"/>
      <c r="O14"/>
      <c r="P14"/>
      <c r="Q14"/>
      <c r="R14"/>
      <c r="S14"/>
      <c r="T14"/>
      <c r="U14"/>
      <c r="V14"/>
    </row>
    <row r="15" spans="1:22" s="57" customFormat="1" ht="18.75" customHeight="1">
      <c r="B15" s="277">
        <v>1</v>
      </c>
      <c r="C15" s="278">
        <v>29</v>
      </c>
      <c r="D15" s="278"/>
      <c r="E15" s="278">
        <v>2</v>
      </c>
      <c r="F15" s="279" t="s">
        <v>159</v>
      </c>
      <c r="G15" s="280" t="s">
        <v>204</v>
      </c>
      <c r="H15" s="281" t="s">
        <v>206</v>
      </c>
      <c r="I15" s="282"/>
      <c r="J15" s="283">
        <v>626</v>
      </c>
      <c r="K15" s="284">
        <f t="shared" si="0"/>
        <v>95274</v>
      </c>
      <c r="M15"/>
      <c r="N15"/>
      <c r="O15"/>
      <c r="P15"/>
      <c r="Q15"/>
      <c r="R15"/>
      <c r="S15"/>
      <c r="T15"/>
      <c r="U15"/>
      <c r="V15"/>
    </row>
    <row r="16" spans="1:22" s="57" customFormat="1" ht="18.75" customHeight="1">
      <c r="B16" s="277">
        <v>1</v>
      </c>
      <c r="C16" s="278">
        <v>29</v>
      </c>
      <c r="D16" s="278"/>
      <c r="E16" s="278">
        <v>2</v>
      </c>
      <c r="F16" s="279" t="s">
        <v>159</v>
      </c>
      <c r="G16" s="280" t="s">
        <v>204</v>
      </c>
      <c r="H16" s="281" t="s">
        <v>207</v>
      </c>
      <c r="I16" s="282"/>
      <c r="J16" s="283">
        <v>11340</v>
      </c>
      <c r="K16" s="284">
        <f t="shared" si="0"/>
        <v>83934</v>
      </c>
      <c r="M16"/>
      <c r="N16"/>
      <c r="O16"/>
      <c r="P16"/>
      <c r="Q16"/>
      <c r="R16"/>
      <c r="S16"/>
      <c r="T16"/>
      <c r="U16"/>
      <c r="V16"/>
    </row>
    <row r="17" spans="2:22" s="57" customFormat="1" ht="18.75" customHeight="1">
      <c r="B17" s="311">
        <v>1</v>
      </c>
      <c r="C17" s="312">
        <v>29</v>
      </c>
      <c r="D17" s="312"/>
      <c r="E17" s="312">
        <v>2</v>
      </c>
      <c r="F17" s="313" t="s">
        <v>159</v>
      </c>
      <c r="G17" s="314" t="s">
        <v>204</v>
      </c>
      <c r="H17" s="315" t="s">
        <v>208</v>
      </c>
      <c r="I17" s="316"/>
      <c r="J17" s="317">
        <v>3000</v>
      </c>
      <c r="K17" s="284">
        <f t="shared" si="0"/>
        <v>80934</v>
      </c>
      <c r="M17"/>
      <c r="N17"/>
      <c r="O17"/>
      <c r="P17"/>
      <c r="Q17"/>
      <c r="R17"/>
      <c r="S17"/>
      <c r="T17"/>
      <c r="U17"/>
      <c r="V17"/>
    </row>
    <row r="18" spans="2:22" s="57" customFormat="1" ht="18.75" customHeight="1">
      <c r="B18" s="277">
        <v>2</v>
      </c>
      <c r="C18" s="278">
        <v>11</v>
      </c>
      <c r="D18" s="278"/>
      <c r="E18" s="278">
        <v>8</v>
      </c>
      <c r="F18" s="279" t="s">
        <v>165</v>
      </c>
      <c r="G18" s="285" t="s">
        <v>209</v>
      </c>
      <c r="H18" s="286"/>
      <c r="I18" s="282">
        <v>20000</v>
      </c>
      <c r="J18" s="283"/>
      <c r="K18" s="284">
        <f t="shared" si="0"/>
        <v>100934</v>
      </c>
      <c r="M18"/>
      <c r="N18"/>
      <c r="O18"/>
      <c r="P18"/>
      <c r="Q18"/>
      <c r="R18"/>
      <c r="S18"/>
      <c r="T18"/>
      <c r="U18"/>
      <c r="V18"/>
    </row>
    <row r="19" spans="2:22" s="57" customFormat="1" ht="18.75" customHeight="1">
      <c r="B19" s="277">
        <v>2</v>
      </c>
      <c r="C19" s="278">
        <v>11</v>
      </c>
      <c r="D19" s="278"/>
      <c r="E19" s="278">
        <v>10</v>
      </c>
      <c r="F19" s="279" t="s">
        <v>157</v>
      </c>
      <c r="G19" s="280" t="s">
        <v>210</v>
      </c>
      <c r="H19" s="281"/>
      <c r="I19" s="282"/>
      <c r="J19" s="283">
        <v>20000</v>
      </c>
      <c r="K19" s="284">
        <f t="shared" si="0"/>
        <v>80934</v>
      </c>
      <c r="M19"/>
      <c r="N19"/>
      <c r="O19"/>
      <c r="P19"/>
      <c r="Q19"/>
      <c r="R19"/>
      <c r="S19"/>
      <c r="T19"/>
      <c r="U19"/>
      <c r="V19"/>
    </row>
    <row r="20" spans="2:22" s="57" customFormat="1" ht="18.75" customHeight="1">
      <c r="B20" s="311">
        <v>3</v>
      </c>
      <c r="C20" s="312">
        <v>18</v>
      </c>
      <c r="D20" s="312"/>
      <c r="E20" s="312">
        <v>2</v>
      </c>
      <c r="F20" s="313" t="s">
        <v>159</v>
      </c>
      <c r="G20" s="314" t="s">
        <v>253</v>
      </c>
      <c r="H20" s="315" t="s">
        <v>211</v>
      </c>
      <c r="I20" s="316"/>
      <c r="J20" s="317">
        <v>3000</v>
      </c>
      <c r="K20" s="284">
        <f t="shared" si="0"/>
        <v>77934</v>
      </c>
      <c r="M20"/>
      <c r="N20"/>
      <c r="O20"/>
      <c r="P20"/>
      <c r="Q20"/>
      <c r="R20"/>
      <c r="S20"/>
      <c r="T20"/>
      <c r="U20"/>
      <c r="V20"/>
    </row>
    <row r="21" spans="2:22" s="57" customFormat="1" ht="18.75" customHeight="1">
      <c r="B21" s="277">
        <v>3</v>
      </c>
      <c r="C21" s="278">
        <v>20</v>
      </c>
      <c r="D21" s="278"/>
      <c r="E21" s="278">
        <v>5</v>
      </c>
      <c r="F21" s="279" t="s">
        <v>162</v>
      </c>
      <c r="G21" s="280" t="s">
        <v>212</v>
      </c>
      <c r="H21" s="281" t="s">
        <v>213</v>
      </c>
      <c r="I21" s="282"/>
      <c r="J21" s="283">
        <v>30000</v>
      </c>
      <c r="K21" s="284">
        <f t="shared" si="0"/>
        <v>47934</v>
      </c>
      <c r="M21"/>
      <c r="N21"/>
      <c r="O21"/>
      <c r="P21"/>
      <c r="Q21"/>
      <c r="R21"/>
      <c r="S21"/>
      <c r="T21"/>
      <c r="U21"/>
      <c r="V21"/>
    </row>
    <row r="22" spans="2:22" s="57" customFormat="1" ht="18.75" customHeight="1">
      <c r="B22" s="277">
        <v>3</v>
      </c>
      <c r="C22" s="278">
        <v>30</v>
      </c>
      <c r="D22" s="278"/>
      <c r="E22" s="278">
        <v>6</v>
      </c>
      <c r="F22" s="279" t="s">
        <v>163</v>
      </c>
      <c r="G22" s="280" t="s">
        <v>174</v>
      </c>
      <c r="H22" s="281"/>
      <c r="I22" s="282">
        <v>150000</v>
      </c>
      <c r="J22" s="283"/>
      <c r="K22" s="284">
        <f t="shared" si="0"/>
        <v>197934</v>
      </c>
      <c r="M22"/>
      <c r="N22"/>
      <c r="O22"/>
      <c r="P22"/>
      <c r="Q22"/>
      <c r="R22"/>
      <c r="S22"/>
      <c r="T22"/>
      <c r="U22"/>
      <c r="V22"/>
    </row>
    <row r="23" spans="2:22" s="57" customFormat="1" ht="18.75" customHeight="1">
      <c r="B23" s="277">
        <v>4</v>
      </c>
      <c r="C23" s="278">
        <v>4</v>
      </c>
      <c r="D23" s="278"/>
      <c r="E23" s="278">
        <v>1</v>
      </c>
      <c r="F23" s="279" t="s">
        <v>158</v>
      </c>
      <c r="G23" s="280" t="s">
        <v>202</v>
      </c>
      <c r="H23" s="281" t="s">
        <v>214</v>
      </c>
      <c r="I23" s="282"/>
      <c r="J23" s="283">
        <v>4000</v>
      </c>
      <c r="K23" s="284">
        <f t="shared" si="0"/>
        <v>193934</v>
      </c>
      <c r="M23"/>
      <c r="N23"/>
      <c r="O23"/>
      <c r="P23"/>
      <c r="Q23"/>
      <c r="R23"/>
      <c r="S23"/>
      <c r="T23"/>
      <c r="U23"/>
      <c r="V23"/>
    </row>
    <row r="24" spans="2:22" s="57" customFormat="1" ht="18.75" customHeight="1">
      <c r="B24" s="277">
        <v>4</v>
      </c>
      <c r="C24" s="278">
        <v>15</v>
      </c>
      <c r="D24" s="278"/>
      <c r="E24" s="278">
        <v>10</v>
      </c>
      <c r="F24" s="279" t="s">
        <v>157</v>
      </c>
      <c r="G24" s="280" t="s">
        <v>215</v>
      </c>
      <c r="H24" s="281"/>
      <c r="I24" s="282"/>
      <c r="J24" s="283">
        <v>105</v>
      </c>
      <c r="K24" s="284">
        <f t="shared" si="0"/>
        <v>193829</v>
      </c>
      <c r="M24"/>
      <c r="N24"/>
      <c r="O24"/>
      <c r="P24"/>
      <c r="Q24"/>
      <c r="R24"/>
      <c r="S24"/>
      <c r="T24"/>
      <c r="U24"/>
      <c r="V24"/>
    </row>
    <row r="25" spans="2:22" s="57" customFormat="1" ht="18.75" customHeight="1">
      <c r="B25" s="277">
        <v>5</v>
      </c>
      <c r="C25" s="278">
        <v>5</v>
      </c>
      <c r="D25" s="278"/>
      <c r="E25" s="278">
        <v>2</v>
      </c>
      <c r="F25" s="279" t="s">
        <v>159</v>
      </c>
      <c r="G25" s="280" t="s">
        <v>216</v>
      </c>
      <c r="H25" s="281" t="s">
        <v>217</v>
      </c>
      <c r="I25" s="282"/>
      <c r="J25" s="283">
        <v>2000</v>
      </c>
      <c r="K25" s="284">
        <f t="shared" si="0"/>
        <v>191829</v>
      </c>
      <c r="M25"/>
      <c r="N25"/>
      <c r="O25"/>
      <c r="P25"/>
      <c r="Q25"/>
      <c r="R25"/>
      <c r="S25"/>
      <c r="T25"/>
      <c r="U25"/>
      <c r="V25"/>
    </row>
    <row r="26" spans="2:22" s="57" customFormat="1" ht="18.75" customHeight="1">
      <c r="B26" s="277">
        <v>5</v>
      </c>
      <c r="C26" s="278">
        <v>5</v>
      </c>
      <c r="D26" s="278"/>
      <c r="E26" s="278">
        <v>2</v>
      </c>
      <c r="F26" s="279" t="s">
        <v>159</v>
      </c>
      <c r="G26" s="280" t="s">
        <v>216</v>
      </c>
      <c r="H26" s="281" t="s">
        <v>218</v>
      </c>
      <c r="I26" s="282"/>
      <c r="J26" s="283">
        <v>2806</v>
      </c>
      <c r="K26" s="284">
        <f t="shared" si="0"/>
        <v>189023</v>
      </c>
      <c r="M26"/>
      <c r="N26"/>
      <c r="O26"/>
      <c r="P26"/>
      <c r="Q26"/>
      <c r="R26"/>
      <c r="S26"/>
      <c r="T26"/>
      <c r="U26"/>
      <c r="V26"/>
    </row>
    <row r="27" spans="2:22" s="57" customFormat="1" ht="18.75" customHeight="1">
      <c r="B27" s="277">
        <v>6</v>
      </c>
      <c r="C27" s="278">
        <v>6</v>
      </c>
      <c r="D27" s="278"/>
      <c r="E27" s="278">
        <v>2</v>
      </c>
      <c r="F27" s="279" t="s">
        <v>159</v>
      </c>
      <c r="G27" s="280" t="s">
        <v>219</v>
      </c>
      <c r="H27" s="281" t="s">
        <v>217</v>
      </c>
      <c r="I27" s="288"/>
      <c r="J27" s="289">
        <v>2000</v>
      </c>
      <c r="K27" s="284">
        <f t="shared" si="0"/>
        <v>187023</v>
      </c>
      <c r="M27"/>
      <c r="N27"/>
      <c r="O27"/>
      <c r="P27"/>
      <c r="Q27"/>
      <c r="R27"/>
      <c r="S27"/>
      <c r="T27"/>
      <c r="U27"/>
      <c r="V27"/>
    </row>
    <row r="28" spans="2:22" s="57" customFormat="1" ht="18.75" customHeight="1">
      <c r="B28" s="277">
        <v>6</v>
      </c>
      <c r="C28" s="278">
        <v>19</v>
      </c>
      <c r="D28" s="278"/>
      <c r="E28" s="278">
        <v>1</v>
      </c>
      <c r="F28" s="279" t="s">
        <v>158</v>
      </c>
      <c r="G28" s="280" t="s">
        <v>237</v>
      </c>
      <c r="H28" s="281" t="s">
        <v>238</v>
      </c>
      <c r="I28" s="288"/>
      <c r="J28" s="289">
        <v>806</v>
      </c>
      <c r="K28" s="284">
        <f t="shared" si="0"/>
        <v>186217</v>
      </c>
      <c r="M28"/>
      <c r="N28"/>
      <c r="O28"/>
      <c r="P28"/>
      <c r="Q28"/>
      <c r="R28"/>
      <c r="S28"/>
      <c r="T28"/>
      <c r="U28"/>
      <c r="V28"/>
    </row>
    <row r="29" spans="2:22" s="57" customFormat="1" ht="18.75" customHeight="1">
      <c r="B29" s="311">
        <v>7</v>
      </c>
      <c r="C29" s="312">
        <v>22</v>
      </c>
      <c r="D29" s="312"/>
      <c r="E29" s="312">
        <v>7</v>
      </c>
      <c r="F29" s="313" t="s">
        <v>164</v>
      </c>
      <c r="G29" s="314" t="s">
        <v>239</v>
      </c>
      <c r="H29" s="315" t="s">
        <v>241</v>
      </c>
      <c r="I29" s="316">
        <v>40000</v>
      </c>
      <c r="J29" s="317"/>
      <c r="K29" s="318">
        <f t="shared" si="0"/>
        <v>226217</v>
      </c>
      <c r="M29"/>
      <c r="N29"/>
      <c r="O29"/>
      <c r="P29"/>
      <c r="Q29"/>
      <c r="R29"/>
      <c r="S29"/>
      <c r="T29"/>
      <c r="U29"/>
      <c r="V29"/>
    </row>
    <row r="30" spans="2:22" s="57" customFormat="1" ht="18.75" customHeight="1">
      <c r="B30" s="277">
        <v>7</v>
      </c>
      <c r="C30" s="278">
        <v>22</v>
      </c>
      <c r="D30" s="278"/>
      <c r="E30" s="278">
        <v>2</v>
      </c>
      <c r="F30" s="279" t="s">
        <v>159</v>
      </c>
      <c r="G30" s="280" t="s">
        <v>239</v>
      </c>
      <c r="H30" s="281" t="s">
        <v>220</v>
      </c>
      <c r="I30" s="288"/>
      <c r="J30" s="289">
        <v>2500</v>
      </c>
      <c r="K30" s="284">
        <f t="shared" si="0"/>
        <v>223717</v>
      </c>
      <c r="M30"/>
      <c r="N30"/>
      <c r="O30"/>
      <c r="P30"/>
      <c r="Q30"/>
      <c r="R30"/>
      <c r="S30"/>
      <c r="T30"/>
      <c r="U30"/>
      <c r="V30"/>
    </row>
    <row r="31" spans="2:22" s="57" customFormat="1" ht="18.75" customHeight="1">
      <c r="B31" s="277">
        <v>7</v>
      </c>
      <c r="C31" s="278">
        <v>22</v>
      </c>
      <c r="D31" s="278"/>
      <c r="E31" s="278">
        <v>2</v>
      </c>
      <c r="F31" s="279" t="s">
        <v>159</v>
      </c>
      <c r="G31" s="280" t="s">
        <v>239</v>
      </c>
      <c r="H31" s="281" t="s">
        <v>242</v>
      </c>
      <c r="I31" s="288"/>
      <c r="J31" s="289">
        <v>65000</v>
      </c>
      <c r="K31" s="284">
        <f t="shared" si="0"/>
        <v>158717</v>
      </c>
      <c r="M31"/>
      <c r="N31"/>
      <c r="O31"/>
      <c r="P31"/>
      <c r="Q31"/>
      <c r="R31"/>
      <c r="S31"/>
      <c r="T31"/>
      <c r="U31"/>
      <c r="V31"/>
    </row>
    <row r="32" spans="2:22" s="57" customFormat="1" ht="18.75" customHeight="1">
      <c r="B32" s="277">
        <v>7</v>
      </c>
      <c r="C32" s="278">
        <v>22</v>
      </c>
      <c r="D32" s="278"/>
      <c r="E32" s="278">
        <v>2</v>
      </c>
      <c r="F32" s="279" t="s">
        <v>159</v>
      </c>
      <c r="G32" s="280" t="s">
        <v>239</v>
      </c>
      <c r="H32" s="281" t="s">
        <v>243</v>
      </c>
      <c r="I32" s="288"/>
      <c r="J32" s="289">
        <v>9040</v>
      </c>
      <c r="K32" s="284">
        <f>K31+I32-J32</f>
        <v>149677</v>
      </c>
      <c r="M32"/>
      <c r="N32"/>
      <c r="O32"/>
      <c r="P32"/>
      <c r="Q32"/>
      <c r="R32"/>
      <c r="S32"/>
      <c r="T32"/>
      <c r="U32"/>
      <c r="V32"/>
    </row>
    <row r="33" spans="2:32" s="57" customFormat="1" ht="18.75" customHeight="1">
      <c r="B33" s="277">
        <v>7</v>
      </c>
      <c r="C33" s="278">
        <v>22</v>
      </c>
      <c r="D33" s="278"/>
      <c r="E33" s="278">
        <v>2</v>
      </c>
      <c r="F33" s="279" t="s">
        <v>159</v>
      </c>
      <c r="G33" s="280" t="s">
        <v>239</v>
      </c>
      <c r="H33" s="281" t="s">
        <v>240</v>
      </c>
      <c r="I33" s="288"/>
      <c r="J33" s="289">
        <v>60000</v>
      </c>
      <c r="K33" s="284">
        <f t="shared" si="0"/>
        <v>89677</v>
      </c>
      <c r="M33"/>
      <c r="N33"/>
      <c r="O33"/>
      <c r="P33"/>
      <c r="Q33"/>
      <c r="R33"/>
      <c r="S33"/>
      <c r="T33"/>
      <c r="U33"/>
      <c r="V33"/>
    </row>
    <row r="34" spans="2:32" s="57" customFormat="1" ht="18.75" customHeight="1">
      <c r="B34" s="277">
        <v>8</v>
      </c>
      <c r="C34" s="278">
        <v>6</v>
      </c>
      <c r="D34" s="278"/>
      <c r="E34" s="278">
        <v>3</v>
      </c>
      <c r="F34" s="279" t="s">
        <v>6</v>
      </c>
      <c r="G34" s="280" t="s">
        <v>244</v>
      </c>
      <c r="H34" s="281" t="s">
        <v>245</v>
      </c>
      <c r="I34" s="288"/>
      <c r="J34" s="289">
        <v>4840</v>
      </c>
      <c r="K34" s="284">
        <f t="shared" si="0"/>
        <v>84837</v>
      </c>
      <c r="M34"/>
      <c r="N34"/>
      <c r="O34"/>
      <c r="P34"/>
      <c r="Q34"/>
      <c r="R34"/>
      <c r="S34"/>
      <c r="T34"/>
      <c r="U34"/>
      <c r="V34"/>
    </row>
    <row r="35" spans="2:32" s="57" customFormat="1" ht="18.75" customHeight="1">
      <c r="B35" s="277">
        <v>8</v>
      </c>
      <c r="C35" s="278">
        <v>7</v>
      </c>
      <c r="D35" s="278"/>
      <c r="E35" s="278">
        <v>4</v>
      </c>
      <c r="F35" s="279" t="s">
        <v>246</v>
      </c>
      <c r="G35" s="280" t="s">
        <v>247</v>
      </c>
      <c r="H35" s="281"/>
      <c r="I35" s="288"/>
      <c r="J35" s="289">
        <v>900</v>
      </c>
      <c r="K35" s="284">
        <f t="shared" si="0"/>
        <v>83937</v>
      </c>
      <c r="M35"/>
      <c r="N35"/>
      <c r="O35"/>
      <c r="P35"/>
      <c r="Q35"/>
      <c r="R35"/>
      <c r="S35"/>
      <c r="T35"/>
      <c r="U35"/>
      <c r="V35"/>
      <c r="X35" s="290"/>
      <c r="Y35" s="290"/>
      <c r="Z35" s="290"/>
      <c r="AA35" s="290"/>
      <c r="AB35" s="290"/>
      <c r="AC35" s="290"/>
      <c r="AD35" s="291"/>
      <c r="AE35" s="292"/>
      <c r="AF35" s="292"/>
    </row>
    <row r="36" spans="2:32" s="57" customFormat="1" ht="18.75" customHeight="1">
      <c r="B36" s="277">
        <v>8</v>
      </c>
      <c r="C36" s="278">
        <v>31</v>
      </c>
      <c r="D36" s="278"/>
      <c r="E36" s="278">
        <v>9</v>
      </c>
      <c r="F36" s="279" t="s">
        <v>166</v>
      </c>
      <c r="G36" s="280" t="s">
        <v>221</v>
      </c>
      <c r="H36" s="281"/>
      <c r="I36" s="282">
        <v>12</v>
      </c>
      <c r="J36" s="283"/>
      <c r="K36" s="284">
        <f t="shared" si="0"/>
        <v>83949</v>
      </c>
      <c r="M36"/>
      <c r="N36"/>
      <c r="O36"/>
      <c r="P36"/>
      <c r="Q36"/>
      <c r="R36"/>
      <c r="S36"/>
      <c r="T36"/>
      <c r="U36"/>
      <c r="V36"/>
      <c r="X36" s="290"/>
      <c r="Y36" s="290"/>
      <c r="Z36" s="290"/>
      <c r="AA36" s="290"/>
      <c r="AB36" s="290"/>
      <c r="AC36" s="290"/>
      <c r="AD36" s="291"/>
      <c r="AE36" s="292"/>
      <c r="AF36" s="292"/>
    </row>
    <row r="37" spans="2:32" s="57" customFormat="1" ht="18.75" customHeight="1">
      <c r="B37" s="277">
        <v>9</v>
      </c>
      <c r="C37" s="278">
        <v>16</v>
      </c>
      <c r="D37" s="278"/>
      <c r="E37" s="278">
        <v>2</v>
      </c>
      <c r="F37" s="279" t="s">
        <v>159</v>
      </c>
      <c r="G37" s="280"/>
      <c r="H37" s="281" t="s">
        <v>223</v>
      </c>
      <c r="I37" s="282"/>
      <c r="J37" s="283">
        <v>15400</v>
      </c>
      <c r="K37" s="284">
        <f t="shared" si="0"/>
        <v>68549</v>
      </c>
      <c r="M37"/>
      <c r="N37"/>
      <c r="O37"/>
      <c r="P37"/>
      <c r="Q37"/>
      <c r="R37"/>
      <c r="S37"/>
      <c r="T37"/>
      <c r="U37"/>
      <c r="V37"/>
      <c r="X37" s="290"/>
      <c r="Y37" s="290"/>
      <c r="Z37" s="290"/>
      <c r="AA37" s="290"/>
      <c r="AB37" s="290"/>
      <c r="AC37" s="290"/>
      <c r="AD37" s="291"/>
      <c r="AE37" s="292"/>
      <c r="AF37" s="292"/>
    </row>
    <row r="38" spans="2:32" s="57" customFormat="1" ht="18.75" customHeight="1">
      <c r="B38" s="277">
        <v>9</v>
      </c>
      <c r="C38" s="278">
        <v>16</v>
      </c>
      <c r="D38" s="278"/>
      <c r="E38" s="278">
        <v>2</v>
      </c>
      <c r="F38" s="279" t="s">
        <v>159</v>
      </c>
      <c r="G38" s="280" t="s">
        <v>222</v>
      </c>
      <c r="H38" s="281" t="s">
        <v>224</v>
      </c>
      <c r="I38" s="282"/>
      <c r="J38" s="283">
        <v>2010</v>
      </c>
      <c r="K38" s="284">
        <f>K37+I38-J38</f>
        <v>66539</v>
      </c>
      <c r="M38"/>
      <c r="N38"/>
      <c r="O38"/>
      <c r="P38"/>
      <c r="Q38"/>
      <c r="R38"/>
      <c r="S38"/>
      <c r="T38"/>
      <c r="U38"/>
      <c r="V38"/>
      <c r="X38" s="290"/>
      <c r="Y38" s="290"/>
      <c r="Z38" s="290"/>
      <c r="AA38" s="290"/>
      <c r="AB38" s="290"/>
      <c r="AC38" s="290"/>
      <c r="AD38" s="291"/>
      <c r="AE38" s="292"/>
      <c r="AF38" s="292"/>
    </row>
    <row r="39" spans="2:32" s="57" customFormat="1" ht="18.75" customHeight="1">
      <c r="B39" s="277"/>
      <c r="C39" s="278"/>
      <c r="D39" s="278"/>
      <c r="E39" s="278"/>
      <c r="F39" s="279"/>
      <c r="G39" s="280"/>
      <c r="H39" s="281"/>
      <c r="I39" s="282"/>
      <c r="J39" s="283"/>
      <c r="K39" s="284">
        <f t="shared" si="0"/>
        <v>66539</v>
      </c>
      <c r="M39"/>
      <c r="N39"/>
      <c r="O39"/>
      <c r="P39"/>
      <c r="Q39"/>
      <c r="R39"/>
      <c r="S39"/>
      <c r="T39"/>
      <c r="U39"/>
      <c r="V39"/>
      <c r="X39" s="290"/>
      <c r="Y39" s="290"/>
      <c r="Z39" s="290"/>
      <c r="AA39" s="290"/>
      <c r="AB39" s="290"/>
      <c r="AC39" s="290"/>
      <c r="AD39" s="291"/>
      <c r="AE39" s="292"/>
      <c r="AF39" s="292"/>
    </row>
    <row r="40" spans="2:32" s="57" customFormat="1" ht="18.75" customHeight="1">
      <c r="B40" s="277"/>
      <c r="C40" s="278"/>
      <c r="D40" s="278"/>
      <c r="E40" s="278"/>
      <c r="F40" s="279"/>
      <c r="G40" s="280"/>
      <c r="H40" s="281"/>
      <c r="I40" s="282"/>
      <c r="J40" s="283"/>
      <c r="K40" s="284">
        <f t="shared" si="0"/>
        <v>66539</v>
      </c>
      <c r="M40"/>
      <c r="N40"/>
      <c r="O40"/>
      <c r="P40"/>
      <c r="Q40"/>
      <c r="R40"/>
      <c r="S40"/>
      <c r="T40"/>
      <c r="U40"/>
      <c r="V40"/>
      <c r="X40" s="290"/>
      <c r="Y40" s="290"/>
      <c r="Z40" s="290"/>
      <c r="AA40" s="290"/>
      <c r="AB40" s="290"/>
      <c r="AC40" s="290"/>
      <c r="AD40" s="291"/>
      <c r="AE40" s="292"/>
      <c r="AF40" s="292"/>
    </row>
    <row r="41" spans="2:32" s="57" customFormat="1" ht="18.75" customHeight="1">
      <c r="B41" s="277">
        <v>12</v>
      </c>
      <c r="C41" s="278">
        <v>20</v>
      </c>
      <c r="D41" s="278"/>
      <c r="E41" s="278">
        <v>7</v>
      </c>
      <c r="F41" s="279" t="s">
        <v>9</v>
      </c>
      <c r="G41" s="280" t="s">
        <v>248</v>
      </c>
      <c r="H41" s="287" t="s">
        <v>250</v>
      </c>
      <c r="I41" s="282">
        <v>150000</v>
      </c>
      <c r="J41" s="283"/>
      <c r="K41" s="284">
        <f>K40+I41-J41</f>
        <v>216539</v>
      </c>
      <c r="M41"/>
      <c r="N41"/>
      <c r="O41"/>
      <c r="P41"/>
      <c r="Q41"/>
      <c r="R41"/>
      <c r="S41"/>
      <c r="T41"/>
      <c r="U41"/>
      <c r="V41"/>
      <c r="X41" s="290"/>
      <c r="Y41" s="290"/>
      <c r="Z41" s="290"/>
      <c r="AA41" s="290"/>
      <c r="AB41" s="290"/>
      <c r="AC41" s="290"/>
      <c r="AD41" s="291"/>
      <c r="AE41" s="292"/>
      <c r="AF41" s="292"/>
    </row>
    <row r="42" spans="2:32" s="57" customFormat="1" ht="18.75" customHeight="1">
      <c r="B42" s="277">
        <v>12</v>
      </c>
      <c r="C42" s="278">
        <v>20</v>
      </c>
      <c r="D42" s="278"/>
      <c r="E42" s="278">
        <v>2</v>
      </c>
      <c r="F42" s="279" t="s">
        <v>249</v>
      </c>
      <c r="G42" s="280" t="s">
        <v>248</v>
      </c>
      <c r="H42" s="281" t="s">
        <v>251</v>
      </c>
      <c r="I42" s="282"/>
      <c r="J42" s="283">
        <v>174000</v>
      </c>
      <c r="K42" s="284">
        <f>K41+I42-J42</f>
        <v>42539</v>
      </c>
      <c r="M42"/>
      <c r="N42"/>
      <c r="O42"/>
      <c r="P42"/>
      <c r="Q42"/>
      <c r="R42"/>
      <c r="S42"/>
      <c r="T42"/>
      <c r="U42"/>
      <c r="V42"/>
      <c r="X42" s="290"/>
      <c r="Y42" s="290"/>
      <c r="Z42" s="290"/>
      <c r="AA42" s="290"/>
      <c r="AB42" s="290"/>
      <c r="AC42" s="290"/>
      <c r="AD42" s="291"/>
      <c r="AE42" s="292"/>
      <c r="AF42" s="292"/>
    </row>
    <row r="43" spans="2:32" s="57" customFormat="1" ht="18.75" customHeight="1">
      <c r="B43" s="277"/>
      <c r="C43" s="278"/>
      <c r="D43" s="278"/>
      <c r="E43" s="278"/>
      <c r="F43" s="279"/>
      <c r="G43" s="280" t="s">
        <v>225</v>
      </c>
      <c r="H43" s="281"/>
      <c r="I43" s="282"/>
      <c r="J43" s="283"/>
      <c r="K43" s="284"/>
      <c r="M43"/>
      <c r="N43"/>
      <c r="O43"/>
      <c r="P43"/>
      <c r="R43"/>
      <c r="S43"/>
      <c r="T43"/>
      <c r="U43"/>
      <c r="V43"/>
      <c r="X43" s="290"/>
      <c r="Y43" s="290"/>
      <c r="Z43" s="290"/>
      <c r="AA43" s="290"/>
      <c r="AB43" s="290"/>
      <c r="AC43" s="290"/>
      <c r="AD43" s="291"/>
      <c r="AE43" s="292"/>
      <c r="AF43" s="292"/>
    </row>
    <row r="44" spans="2:32" s="57" customFormat="1" ht="18.75" customHeight="1">
      <c r="B44" s="277"/>
      <c r="C44" s="278"/>
      <c r="D44" s="278"/>
      <c r="E44" s="278"/>
      <c r="F44" s="279" t="s">
        <v>236</v>
      </c>
      <c r="G44" s="280"/>
      <c r="H44" s="281"/>
      <c r="I44" s="282"/>
      <c r="J44" s="283"/>
      <c r="K44" s="284"/>
      <c r="M44"/>
      <c r="N44"/>
      <c r="O44"/>
      <c r="P44"/>
      <c r="Q44"/>
      <c r="R44"/>
      <c r="S44"/>
      <c r="T44"/>
      <c r="U44"/>
      <c r="V44"/>
      <c r="X44" s="290"/>
      <c r="Y44" s="290"/>
      <c r="Z44" s="290"/>
      <c r="AA44" s="290"/>
      <c r="AB44" s="290"/>
      <c r="AC44" s="290"/>
      <c r="AD44" s="291"/>
      <c r="AE44" s="292"/>
      <c r="AF44" s="292"/>
    </row>
    <row r="45" spans="2:32" s="57" customFormat="1" ht="18.75" customHeight="1">
      <c r="B45" s="311"/>
      <c r="C45" s="312"/>
      <c r="D45" s="312"/>
      <c r="E45" s="312">
        <v>2</v>
      </c>
      <c r="F45" s="313" t="s">
        <v>159</v>
      </c>
      <c r="G45" s="314" t="s">
        <v>226</v>
      </c>
      <c r="H45" s="315" t="s">
        <v>227</v>
      </c>
      <c r="I45" s="316"/>
      <c r="J45" s="317">
        <v>15000</v>
      </c>
      <c r="K45" s="284"/>
      <c r="M45"/>
      <c r="N45"/>
      <c r="O45"/>
      <c r="P45"/>
      <c r="Q45"/>
      <c r="R45"/>
      <c r="S45"/>
      <c r="T45"/>
      <c r="U45"/>
      <c r="V45"/>
      <c r="X45" s="290"/>
      <c r="Y45" s="290"/>
      <c r="Z45" s="290"/>
      <c r="AA45" s="290"/>
      <c r="AB45" s="290"/>
      <c r="AC45" s="290"/>
      <c r="AD45" s="291"/>
      <c r="AE45" s="292"/>
      <c r="AF45" s="292"/>
    </row>
    <row r="46" spans="2:32" s="57" customFormat="1" ht="18.75" customHeight="1">
      <c r="B46" s="311"/>
      <c r="C46" s="312"/>
      <c r="D46" s="312"/>
      <c r="E46" s="312">
        <v>2</v>
      </c>
      <c r="F46" s="313" t="s">
        <v>159</v>
      </c>
      <c r="G46" s="314" t="s">
        <v>228</v>
      </c>
      <c r="H46" s="315" t="s">
        <v>229</v>
      </c>
      <c r="I46" s="316"/>
      <c r="J46" s="317">
        <v>1800</v>
      </c>
      <c r="K46" s="284"/>
      <c r="M46"/>
      <c r="N46"/>
      <c r="O46"/>
      <c r="P46"/>
      <c r="Q46"/>
      <c r="R46"/>
      <c r="S46"/>
      <c r="T46"/>
      <c r="U46"/>
      <c r="V46"/>
      <c r="X46" s="290"/>
      <c r="Y46" s="290"/>
      <c r="Z46" s="290"/>
      <c r="AA46" s="290"/>
      <c r="AB46" s="290"/>
      <c r="AC46" s="290"/>
      <c r="AD46" s="291"/>
      <c r="AE46" s="292"/>
      <c r="AF46" s="292"/>
    </row>
    <row r="47" spans="2:32" s="57" customFormat="1" ht="18.75" customHeight="1">
      <c r="B47" s="319"/>
      <c r="C47" s="320"/>
      <c r="D47" s="320"/>
      <c r="E47" s="320">
        <v>2</v>
      </c>
      <c r="F47" s="313" t="s">
        <v>159</v>
      </c>
      <c r="G47" s="314" t="s">
        <v>230</v>
      </c>
      <c r="H47" s="315" t="s">
        <v>231</v>
      </c>
      <c r="I47" s="321"/>
      <c r="J47" s="322">
        <v>1200</v>
      </c>
      <c r="K47" s="284"/>
      <c r="M47"/>
      <c r="N47"/>
      <c r="O47"/>
      <c r="P47"/>
      <c r="Q47"/>
      <c r="R47"/>
      <c r="S47"/>
      <c r="T47"/>
      <c r="U47"/>
      <c r="V47"/>
      <c r="X47" s="290"/>
      <c r="Y47" s="290"/>
      <c r="Z47" s="290"/>
      <c r="AA47" s="290"/>
      <c r="AB47" s="290"/>
      <c r="AC47" s="290"/>
      <c r="AD47" s="291"/>
      <c r="AE47" s="292"/>
      <c r="AF47" s="292"/>
    </row>
    <row r="48" spans="2:32" s="57" customFormat="1" ht="18.75" customHeight="1">
      <c r="B48" s="293"/>
      <c r="C48" s="294"/>
      <c r="D48" s="294"/>
      <c r="E48" s="294"/>
      <c r="F48" s="295"/>
      <c r="G48" s="296"/>
      <c r="H48" s="297"/>
      <c r="I48" s="298"/>
      <c r="J48" s="299"/>
      <c r="K48" s="300"/>
      <c r="M48"/>
      <c r="N48"/>
      <c r="O48"/>
      <c r="P48"/>
      <c r="Q48"/>
      <c r="R48"/>
      <c r="S48"/>
      <c r="T48"/>
      <c r="U48"/>
      <c r="V48"/>
      <c r="X48" s="290"/>
      <c r="Y48" s="290"/>
      <c r="Z48" s="290"/>
      <c r="AA48" s="290"/>
      <c r="AB48" s="290"/>
      <c r="AC48" s="290"/>
      <c r="AD48" s="291"/>
      <c r="AE48" s="292"/>
      <c r="AF48" s="292"/>
    </row>
    <row r="49" spans="1:32" s="57" customFormat="1" ht="18.75" customHeight="1" thickBot="1">
      <c r="B49" s="293"/>
      <c r="C49" s="294"/>
      <c r="D49" s="294"/>
      <c r="E49" s="294"/>
      <c r="F49" s="295"/>
      <c r="G49" s="296"/>
      <c r="H49" s="297"/>
      <c r="I49" s="298"/>
      <c r="J49" s="299"/>
      <c r="K49" s="300"/>
      <c r="M49"/>
      <c r="N49"/>
      <c r="O49"/>
      <c r="P49"/>
      <c r="Q49"/>
      <c r="R49"/>
      <c r="S49"/>
      <c r="T49"/>
      <c r="U49"/>
      <c r="V49"/>
      <c r="X49" s="290"/>
      <c r="Y49" s="290"/>
      <c r="Z49" s="290"/>
      <c r="AA49" s="290"/>
      <c r="AB49" s="290"/>
      <c r="AC49" s="290"/>
      <c r="AD49" s="291"/>
      <c r="AE49" s="292"/>
      <c r="AF49" s="292"/>
    </row>
    <row r="50" spans="1:32" s="57" customFormat="1" ht="18.75" customHeight="1" thickTop="1" thickBot="1">
      <c r="B50" s="301"/>
      <c r="C50" s="302"/>
      <c r="D50" s="302"/>
      <c r="E50" s="302"/>
      <c r="F50" s="458" t="s">
        <v>82</v>
      </c>
      <c r="G50" s="459"/>
      <c r="H50" s="460"/>
      <c r="I50" s="303">
        <f>SUM(I10:I49)</f>
        <v>460012</v>
      </c>
      <c r="J50" s="303">
        <f>SUM(J10:J49)</f>
        <v>435473</v>
      </c>
      <c r="K50" s="304">
        <f>I50-J50</f>
        <v>24539</v>
      </c>
      <c r="M50"/>
      <c r="N50"/>
      <c r="O50"/>
      <c r="P50"/>
      <c r="Q50"/>
      <c r="R50"/>
      <c r="S50"/>
      <c r="T50"/>
      <c r="U50"/>
      <c r="V50"/>
      <c r="X50" s="290"/>
      <c r="Y50" s="290"/>
      <c r="Z50" s="290"/>
      <c r="AA50" s="290"/>
      <c r="AB50" s="290"/>
      <c r="AC50" s="290"/>
      <c r="AD50" s="291"/>
      <c r="AE50" s="292"/>
      <c r="AF50" s="292"/>
    </row>
    <row r="51" spans="1:32" s="57" customFormat="1" ht="18.75" customHeight="1" thickTop="1" thickBot="1">
      <c r="B51" s="305"/>
      <c r="C51" s="306"/>
      <c r="D51" s="307"/>
      <c r="E51" s="307"/>
      <c r="F51" s="461" t="s">
        <v>15</v>
      </c>
      <c r="G51" s="462"/>
      <c r="H51" s="463"/>
      <c r="I51" s="308"/>
      <c r="J51" s="309"/>
      <c r="K51" s="310">
        <f>K50</f>
        <v>24539</v>
      </c>
      <c r="M51"/>
      <c r="N51"/>
      <c r="O51"/>
      <c r="P51"/>
      <c r="Q51"/>
      <c r="R51"/>
      <c r="S51"/>
      <c r="T51"/>
      <c r="U51"/>
      <c r="V51"/>
      <c r="X51" s="290"/>
      <c r="Y51" s="290"/>
      <c r="Z51" s="290"/>
      <c r="AA51" s="290"/>
      <c r="AB51" s="290"/>
      <c r="AC51" s="290"/>
      <c r="AD51" s="291"/>
      <c r="AE51" s="292"/>
      <c r="AF51" s="292"/>
    </row>
    <row r="52" spans="1:32" s="57" customFormat="1" ht="18.75" customHeight="1">
      <c r="D52" s="145"/>
      <c r="E52" s="145"/>
      <c r="F52" s="145"/>
      <c r="M52"/>
      <c r="N52"/>
      <c r="O52"/>
      <c r="P52"/>
      <c r="Q52"/>
      <c r="R52"/>
      <c r="S52"/>
      <c r="T52"/>
      <c r="U52"/>
      <c r="V52"/>
      <c r="X52" s="290"/>
      <c r="Y52" s="290"/>
      <c r="Z52" s="290"/>
      <c r="AA52" s="290"/>
      <c r="AB52" s="290"/>
      <c r="AC52" s="290"/>
      <c r="AD52" s="291"/>
      <c r="AE52" s="292"/>
      <c r="AF52" s="292"/>
    </row>
    <row r="53" spans="1:32" s="57" customFormat="1" ht="18.75" customHeight="1">
      <c r="B53" s="4"/>
      <c r="C53" s="4"/>
      <c r="D53" s="145"/>
      <c r="E53" s="145"/>
      <c r="F53" s="145"/>
      <c r="G53" s="4"/>
      <c r="H53" s="4"/>
      <c r="I53" s="4"/>
      <c r="J53" s="4"/>
      <c r="K53" s="4"/>
      <c r="M53"/>
      <c r="N53"/>
      <c r="O53"/>
      <c r="P53"/>
      <c r="Q53"/>
      <c r="R53"/>
      <c r="S53"/>
      <c r="T53"/>
      <c r="U53"/>
      <c r="V53"/>
    </row>
    <row r="54" spans="1:32" s="57" customFormat="1" ht="18.75" customHeight="1">
      <c r="B54" s="4"/>
      <c r="C54" s="4"/>
      <c r="D54" s="145"/>
      <c r="E54" s="145"/>
      <c r="F54" s="145"/>
      <c r="G54" s="4"/>
      <c r="H54" s="4"/>
      <c r="I54" s="4"/>
      <c r="J54" s="4"/>
      <c r="K54" s="4"/>
      <c r="M54"/>
      <c r="N54"/>
      <c r="O54"/>
      <c r="P54"/>
      <c r="Q54"/>
      <c r="R54"/>
      <c r="S54"/>
      <c r="T54"/>
      <c r="U54"/>
      <c r="V54"/>
    </row>
    <row r="55" spans="1:32" s="57" customFormat="1" ht="18.75" customHeight="1">
      <c r="B55" s="4"/>
      <c r="C55" s="4"/>
      <c r="D55" s="145"/>
      <c r="E55" s="145"/>
      <c r="F55" s="145"/>
      <c r="G55" s="4"/>
      <c r="H55" s="4"/>
      <c r="I55" s="4"/>
      <c r="J55" s="4"/>
      <c r="K55" s="4"/>
      <c r="M55"/>
      <c r="N55"/>
      <c r="O55"/>
      <c r="P55"/>
      <c r="Q55"/>
      <c r="R55"/>
      <c r="S55"/>
      <c r="T55"/>
      <c r="U55"/>
      <c r="V55"/>
    </row>
    <row r="56" spans="1:32" s="57" customFormat="1" ht="18.75" customHeight="1">
      <c r="B56" s="4"/>
      <c r="C56" s="4"/>
      <c r="D56" s="145"/>
      <c r="E56" s="145"/>
      <c r="F56" s="145"/>
      <c r="G56" s="4"/>
      <c r="H56" s="4"/>
      <c r="I56" s="4"/>
      <c r="J56" s="4"/>
      <c r="K56" s="4"/>
      <c r="M56"/>
      <c r="N56"/>
      <c r="O56"/>
      <c r="P56"/>
      <c r="Q56"/>
      <c r="R56"/>
      <c r="S56"/>
      <c r="T56"/>
      <c r="U56"/>
      <c r="V56"/>
    </row>
    <row r="57" spans="1:32" s="57" customFormat="1" ht="17.25" customHeight="1">
      <c r="B57" s="4"/>
      <c r="C57" s="4"/>
      <c r="D57" s="145"/>
      <c r="E57" s="145"/>
      <c r="F57" s="145"/>
      <c r="G57" s="4"/>
      <c r="H57" s="4"/>
      <c r="I57" s="4"/>
      <c r="J57" s="4"/>
      <c r="K57" s="4"/>
      <c r="M57"/>
      <c r="N57"/>
      <c r="O57"/>
      <c r="P57"/>
      <c r="Q57"/>
      <c r="R57"/>
      <c r="S57"/>
      <c r="T57"/>
      <c r="U57"/>
      <c r="V57"/>
    </row>
    <row r="58" spans="1:32" s="57" customFormat="1" ht="18.75" customHeight="1">
      <c r="B58" s="4"/>
      <c r="C58" s="4"/>
      <c r="D58" s="145"/>
      <c r="E58" s="145"/>
      <c r="F58" s="145"/>
      <c r="G58" s="4"/>
      <c r="H58" s="4"/>
      <c r="I58" s="4"/>
      <c r="J58" s="4"/>
      <c r="K58" s="4"/>
      <c r="M58"/>
      <c r="N58"/>
      <c r="O58"/>
      <c r="P58"/>
      <c r="Q58"/>
      <c r="R58"/>
      <c r="S58"/>
      <c r="T58"/>
      <c r="U58"/>
      <c r="V58"/>
    </row>
    <row r="59" spans="1:32" s="57" customFormat="1" ht="18.75" customHeight="1">
      <c r="B59" s="4"/>
      <c r="C59" s="4"/>
      <c r="D59" s="145"/>
      <c r="E59" s="145"/>
      <c r="F59" s="145"/>
      <c r="G59" s="4"/>
      <c r="H59" s="4"/>
      <c r="I59" s="4"/>
      <c r="J59" s="4"/>
      <c r="K59" s="4"/>
      <c r="M59"/>
      <c r="N59"/>
      <c r="O59"/>
      <c r="P59"/>
      <c r="Q59"/>
      <c r="R59"/>
      <c r="S59"/>
      <c r="T59"/>
      <c r="U59"/>
      <c r="V59"/>
    </row>
    <row r="60" spans="1:32" s="57" customFormat="1" ht="18.75" customHeight="1">
      <c r="A60" s="290"/>
      <c r="B60" s="4"/>
      <c r="C60" s="4"/>
      <c r="D60" s="145"/>
      <c r="E60" s="145"/>
      <c r="F60" s="145"/>
      <c r="G60" s="4"/>
      <c r="H60" s="4"/>
      <c r="I60" s="4"/>
      <c r="J60" s="4"/>
      <c r="K60" s="4"/>
      <c r="M60"/>
      <c r="N60"/>
      <c r="O60"/>
      <c r="P60"/>
      <c r="Q60"/>
      <c r="R60"/>
      <c r="S60"/>
      <c r="T60"/>
      <c r="U60"/>
      <c r="V60"/>
    </row>
    <row r="61" spans="1:32" s="97" customFormat="1" ht="18.75" customHeight="1">
      <c r="A61" s="263"/>
      <c r="B61" s="4"/>
      <c r="C61" s="4"/>
      <c r="D61" s="145"/>
      <c r="E61" s="145"/>
      <c r="F61" s="145"/>
      <c r="G61" s="4"/>
      <c r="H61" s="4"/>
      <c r="I61" s="4"/>
      <c r="J61" s="4"/>
      <c r="K61" s="4"/>
      <c r="M61"/>
      <c r="N61"/>
      <c r="O61"/>
      <c r="P61"/>
      <c r="Q61"/>
      <c r="R61"/>
      <c r="S61"/>
      <c r="T61"/>
      <c r="U61"/>
      <c r="V61"/>
    </row>
    <row r="62" spans="1:32" s="57" customFormat="1" ht="14.25" customHeight="1">
      <c r="B62" s="4"/>
      <c r="C62" s="4"/>
      <c r="D62" s="145"/>
      <c r="E62" s="145"/>
      <c r="F62" s="145"/>
      <c r="G62" s="4"/>
      <c r="H62" s="4"/>
      <c r="I62" s="4"/>
      <c r="J62" s="4"/>
      <c r="K62" s="4"/>
      <c r="M62"/>
      <c r="N62"/>
      <c r="O62"/>
      <c r="P62"/>
      <c r="Q62"/>
      <c r="R62"/>
      <c r="S62"/>
      <c r="T62"/>
      <c r="U62"/>
      <c r="V62"/>
    </row>
    <row r="63" spans="1:32" s="57" customFormat="1" ht="18.75" customHeight="1">
      <c r="B63" s="4"/>
      <c r="C63" s="4"/>
      <c r="D63" s="145"/>
      <c r="E63" s="145"/>
      <c r="F63" s="145"/>
      <c r="G63" s="4"/>
      <c r="H63" s="4"/>
      <c r="I63" s="4"/>
      <c r="J63" s="4"/>
      <c r="K63" s="4"/>
      <c r="M63"/>
      <c r="N63"/>
      <c r="O63"/>
      <c r="P63"/>
      <c r="Q63"/>
      <c r="R63"/>
      <c r="S63"/>
      <c r="T63"/>
      <c r="U63"/>
      <c r="V63"/>
    </row>
    <row r="64" spans="1:32" s="57" customFormat="1" ht="18.75" customHeight="1">
      <c r="B64" s="4"/>
      <c r="C64" s="4"/>
      <c r="D64" s="145"/>
      <c r="E64" s="145"/>
      <c r="F64" s="145"/>
      <c r="G64" s="4"/>
      <c r="H64" s="4"/>
      <c r="I64" s="4"/>
      <c r="J64" s="4"/>
      <c r="K64" s="4"/>
      <c r="M64"/>
      <c r="N64"/>
      <c r="O64"/>
      <c r="P64"/>
      <c r="Q64"/>
      <c r="R64"/>
      <c r="S64"/>
      <c r="T64"/>
      <c r="U64"/>
      <c r="V64"/>
    </row>
    <row r="65" spans="2:22" s="57" customFormat="1" ht="19.5" customHeight="1">
      <c r="B65" s="4"/>
      <c r="C65" s="4"/>
      <c r="D65" s="145"/>
      <c r="E65" s="145"/>
      <c r="F65" s="145"/>
      <c r="G65" s="4"/>
      <c r="H65" s="4"/>
      <c r="I65" s="4"/>
      <c r="J65" s="4"/>
      <c r="K65" s="4"/>
      <c r="M65"/>
      <c r="N65"/>
      <c r="O65"/>
      <c r="P65"/>
      <c r="Q65"/>
      <c r="R65"/>
      <c r="S65"/>
      <c r="T65"/>
      <c r="U65"/>
      <c r="V65"/>
    </row>
    <row r="66" spans="2:22" ht="19.5" customHeight="1">
      <c r="M66"/>
      <c r="N66"/>
      <c r="O66"/>
      <c r="P66"/>
      <c r="Q66"/>
      <c r="R66"/>
      <c r="S66"/>
      <c r="T66"/>
      <c r="U66"/>
      <c r="V66"/>
    </row>
    <row r="67" spans="2:22" ht="19.5" customHeight="1">
      <c r="M67"/>
      <c r="N67"/>
      <c r="O67"/>
      <c r="P67"/>
      <c r="Q67"/>
      <c r="R67"/>
      <c r="S67"/>
      <c r="T67"/>
      <c r="U67"/>
      <c r="V67"/>
    </row>
    <row r="68" spans="2:22" ht="19.5" customHeight="1">
      <c r="M68"/>
      <c r="N68"/>
      <c r="O68"/>
      <c r="P68"/>
      <c r="Q68"/>
      <c r="R68"/>
      <c r="S68"/>
      <c r="T68"/>
      <c r="U68"/>
      <c r="V68"/>
    </row>
    <row r="69" spans="2:22" ht="19.5" customHeight="1">
      <c r="M69"/>
      <c r="N69"/>
      <c r="O69"/>
      <c r="P69"/>
      <c r="Q69"/>
      <c r="R69"/>
      <c r="S69"/>
      <c r="T69"/>
      <c r="U69"/>
      <c r="V69"/>
    </row>
    <row r="70" spans="2:22" ht="19.5" customHeight="1">
      <c r="M70"/>
      <c r="N70"/>
      <c r="O70"/>
      <c r="P70"/>
      <c r="Q70"/>
      <c r="R70"/>
      <c r="S70"/>
      <c r="T70"/>
      <c r="U70"/>
      <c r="V70"/>
    </row>
    <row r="71" spans="2:22" ht="19.5" customHeight="1">
      <c r="M71"/>
      <c r="N71"/>
      <c r="O71"/>
      <c r="P71"/>
      <c r="Q71"/>
      <c r="R71"/>
      <c r="S71"/>
      <c r="T71"/>
      <c r="U71"/>
      <c r="V71"/>
    </row>
    <row r="72" spans="2:22">
      <c r="M72"/>
      <c r="N72"/>
      <c r="O72"/>
      <c r="P72"/>
      <c r="Q72"/>
      <c r="R72"/>
      <c r="S72"/>
      <c r="T72"/>
      <c r="U72"/>
      <c r="V72"/>
    </row>
    <row r="73" spans="2:22">
      <c r="M73"/>
      <c r="N73"/>
      <c r="O73"/>
      <c r="P73"/>
      <c r="Q73"/>
      <c r="R73"/>
      <c r="S73"/>
      <c r="T73"/>
      <c r="U73"/>
      <c r="V73"/>
    </row>
    <row r="74" spans="2:22">
      <c r="M74"/>
      <c r="N74"/>
      <c r="O74"/>
      <c r="P74"/>
      <c r="Q74"/>
      <c r="R74"/>
      <c r="S74"/>
      <c r="T74"/>
      <c r="U74"/>
      <c r="V74"/>
    </row>
  </sheetData>
  <mergeCells count="6">
    <mergeCell ref="H8:K8"/>
    <mergeCell ref="G9:H9"/>
    <mergeCell ref="F50:H50"/>
    <mergeCell ref="F51:H51"/>
    <mergeCell ref="B7:K7"/>
    <mergeCell ref="B8:G8"/>
  </mergeCells>
  <phoneticPr fontId="2"/>
  <pageMargins left="0.43307086614173229" right="0.19685039370078741" top="0.51181102362204722" bottom="0.59055118110236227" header="0.31496062992125984" footer="0.31496062992125984"/>
  <pageSetup paperSize="9" scale="71" orientation="portrait" horizontalDpi="4294967293" verticalDpi="4294967293" r:id="rId1"/>
  <headerFooter alignWithMargins="0">
    <oddFooter xml:space="preserve">&amp;C&amp;P /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P205"/>
  <sheetViews>
    <sheetView topLeftCell="A10" zoomScale="70" zoomScaleNormal="70" workbookViewId="0">
      <selection activeCell="G24" sqref="G24"/>
    </sheetView>
  </sheetViews>
  <sheetFormatPr defaultColWidth="9" defaultRowHeight="12.75"/>
  <cols>
    <col min="1" max="2" width="3.46484375" style="4" bestFit="1" customWidth="1"/>
    <col min="3" max="3" width="3.46484375" style="145" customWidth="1"/>
    <col min="4" max="4" width="4.1328125" style="145" customWidth="1"/>
    <col min="5" max="5" width="12.59765625" style="145" customWidth="1"/>
    <col min="6" max="6" width="15.59765625" style="4" customWidth="1"/>
    <col min="7" max="7" width="26.59765625" style="4" customWidth="1"/>
    <col min="8" max="10" width="9.59765625" style="4" customWidth="1"/>
    <col min="11" max="11" width="9" style="4"/>
    <col min="12" max="13" width="3.46484375" style="4" bestFit="1" customWidth="1"/>
    <col min="14" max="14" width="3.46484375" style="145" customWidth="1"/>
    <col min="15" max="15" width="4.1328125" style="145" customWidth="1"/>
    <col min="16" max="16" width="12.59765625" style="145" customWidth="1"/>
    <col min="17" max="17" width="15.59765625" style="4" customWidth="1"/>
    <col min="18" max="18" width="26.59765625" style="4" customWidth="1"/>
    <col min="19" max="21" width="9.59765625" style="4" customWidth="1"/>
    <col min="22" max="16384" width="9" style="4"/>
  </cols>
  <sheetData>
    <row r="1" spans="1:15" ht="21">
      <c r="A1" s="464" t="s">
        <v>336</v>
      </c>
      <c r="B1" s="464"/>
      <c r="C1" s="464"/>
      <c r="D1" s="464"/>
      <c r="E1" s="336"/>
      <c r="F1" s="392" t="s">
        <v>337</v>
      </c>
      <c r="G1" s="336" t="s">
        <v>339</v>
      </c>
      <c r="H1" s="474" t="s">
        <v>332</v>
      </c>
      <c r="I1" s="474"/>
      <c r="J1" s="474"/>
      <c r="O1" s="145" t="s">
        <v>338</v>
      </c>
    </row>
    <row r="2" spans="1:15" s="55" customFormat="1" ht="23.25" customHeight="1" thickBot="1">
      <c r="A2" s="465" t="s">
        <v>62</v>
      </c>
      <c r="B2" s="465"/>
      <c r="C2" s="465"/>
      <c r="D2" s="465"/>
      <c r="E2" s="465"/>
      <c r="F2" s="465"/>
      <c r="G2" s="455" t="s">
        <v>390</v>
      </c>
      <c r="H2" s="455"/>
      <c r="I2" s="455"/>
      <c r="J2" s="455"/>
    </row>
    <row r="3" spans="1:15" s="57" customFormat="1" ht="17.25" customHeight="1" thickBot="1">
      <c r="A3" s="94" t="s">
        <v>16</v>
      </c>
      <c r="B3" s="56" t="s">
        <v>17</v>
      </c>
      <c r="C3" s="141" t="s">
        <v>32</v>
      </c>
      <c r="D3" s="141" t="s">
        <v>86</v>
      </c>
      <c r="E3" s="146" t="s">
        <v>74</v>
      </c>
      <c r="F3" s="466" t="s">
        <v>75</v>
      </c>
      <c r="G3" s="467"/>
      <c r="H3" s="56" t="s">
        <v>76</v>
      </c>
      <c r="I3" s="95" t="s">
        <v>77</v>
      </c>
      <c r="J3" s="96" t="s">
        <v>78</v>
      </c>
    </row>
    <row r="4" spans="1:15" s="57" customFormat="1" ht="17.25" customHeight="1" thickTop="1">
      <c r="A4" s="187"/>
      <c r="B4" s="188"/>
      <c r="C4" s="189"/>
      <c r="D4" s="189"/>
      <c r="E4" s="190" t="s">
        <v>12</v>
      </c>
      <c r="F4" s="191"/>
      <c r="G4" s="192"/>
      <c r="H4" s="193"/>
      <c r="I4" s="194"/>
      <c r="J4" s="195"/>
    </row>
    <row r="5" spans="1:15" s="57" customFormat="1" ht="17.25" customHeight="1">
      <c r="A5" s="58"/>
      <c r="B5" s="59"/>
      <c r="C5" s="44"/>
      <c r="D5" s="44"/>
      <c r="E5" s="44" t="str">
        <f>LOOKUP(D5,⑩勘定科目表!$A$2:$A$12,⑩勘定科目表!$B$2:$B$12)</f>
        <v xml:space="preserve"> </v>
      </c>
      <c r="F5" s="60"/>
      <c r="G5" s="61"/>
      <c r="H5" s="62"/>
      <c r="I5" s="63"/>
      <c r="J5" s="64" t="str">
        <f>IF(D5=0," ",J4+H5-I5)</f>
        <v xml:space="preserve"> </v>
      </c>
    </row>
    <row r="6" spans="1:15" s="57" customFormat="1" ht="17.25" customHeight="1">
      <c r="A6" s="58"/>
      <c r="B6" s="59"/>
      <c r="C6" s="44"/>
      <c r="D6" s="44"/>
      <c r="E6" s="44" t="str">
        <f>LOOKUP(D6,⑩勘定科目表!$A$2:$A$12,⑩勘定科目表!$B$2:$B$12)</f>
        <v xml:space="preserve"> </v>
      </c>
      <c r="F6" s="60"/>
      <c r="G6" s="61"/>
      <c r="H6" s="62"/>
      <c r="I6" s="63"/>
      <c r="J6" s="64" t="str">
        <f t="shared" ref="J6:J43" si="0">IF(D6=0," ",J5+H6-I6)</f>
        <v xml:space="preserve"> </v>
      </c>
    </row>
    <row r="7" spans="1:15" s="57" customFormat="1" ht="17.25" customHeight="1">
      <c r="A7" s="58"/>
      <c r="B7" s="59"/>
      <c r="C7" s="44"/>
      <c r="D7" s="44"/>
      <c r="E7" s="44" t="str">
        <f>LOOKUP(D7,⑩勘定科目表!$A$2:$A$12,⑩勘定科目表!$B$2:$B$12)</f>
        <v xml:space="preserve"> </v>
      </c>
      <c r="F7" s="60"/>
      <c r="G7" s="61"/>
      <c r="H7" s="62"/>
      <c r="I7" s="63"/>
      <c r="J7" s="64" t="str">
        <f t="shared" si="0"/>
        <v xml:space="preserve"> </v>
      </c>
    </row>
    <row r="8" spans="1:15" s="57" customFormat="1" ht="17.25" customHeight="1">
      <c r="A8" s="58"/>
      <c r="B8" s="59"/>
      <c r="C8" s="44"/>
      <c r="D8" s="44"/>
      <c r="E8" s="44" t="str">
        <f>LOOKUP(D8,⑩勘定科目表!$A$2:$A$12,⑩勘定科目表!$B$2:$B$12)</f>
        <v xml:space="preserve"> </v>
      </c>
      <c r="F8" s="60"/>
      <c r="G8" s="61"/>
      <c r="H8" s="62"/>
      <c r="I8" s="63"/>
      <c r="J8" s="64" t="str">
        <f t="shared" si="0"/>
        <v xml:space="preserve"> </v>
      </c>
    </row>
    <row r="9" spans="1:15" s="57" customFormat="1" ht="17.25" customHeight="1">
      <c r="A9" s="58"/>
      <c r="B9" s="59"/>
      <c r="C9" s="44"/>
      <c r="D9" s="44"/>
      <c r="E9" s="44" t="str">
        <f>LOOKUP(D9,⑩勘定科目表!$A$2:$A$12,⑩勘定科目表!$B$2:$B$12)</f>
        <v xml:space="preserve"> </v>
      </c>
      <c r="F9" s="60"/>
      <c r="G9" s="61"/>
      <c r="H9" s="62"/>
      <c r="I9" s="63"/>
      <c r="J9" s="64" t="str">
        <f t="shared" si="0"/>
        <v xml:space="preserve"> </v>
      </c>
    </row>
    <row r="10" spans="1:15" s="57" customFormat="1" ht="17.25" customHeight="1">
      <c r="A10" s="58"/>
      <c r="B10" s="59"/>
      <c r="C10" s="44"/>
      <c r="D10" s="44"/>
      <c r="E10" s="44" t="str">
        <f>LOOKUP(D10,⑩勘定科目表!$A$2:$A$12,⑩勘定科目表!$B$2:$B$12)</f>
        <v xml:space="preserve"> </v>
      </c>
      <c r="F10" s="60"/>
      <c r="G10" s="61"/>
      <c r="H10" s="62"/>
      <c r="I10" s="63"/>
      <c r="J10" s="64" t="str">
        <f t="shared" si="0"/>
        <v xml:space="preserve"> </v>
      </c>
    </row>
    <row r="11" spans="1:15" s="57" customFormat="1" ht="17.25" customHeight="1">
      <c r="A11" s="58"/>
      <c r="B11" s="59"/>
      <c r="C11" s="44"/>
      <c r="D11" s="44"/>
      <c r="E11" s="44" t="str">
        <f>LOOKUP(D11,⑩勘定科目表!$A$2:$A$12,⑩勘定科目表!$B$2:$B$12)</f>
        <v xml:space="preserve"> </v>
      </c>
      <c r="F11" s="60"/>
      <c r="G11" s="61"/>
      <c r="H11" s="62"/>
      <c r="I11" s="63"/>
      <c r="J11" s="64" t="str">
        <f t="shared" si="0"/>
        <v xml:space="preserve"> </v>
      </c>
    </row>
    <row r="12" spans="1:15" s="57" customFormat="1" ht="17.25" customHeight="1">
      <c r="A12" s="58"/>
      <c r="B12" s="59"/>
      <c r="C12" s="44"/>
      <c r="D12" s="44"/>
      <c r="E12" s="44" t="str">
        <f>LOOKUP(D12,⑩勘定科目表!$A$2:$A$12,⑩勘定科目表!$B$2:$B$12)</f>
        <v xml:space="preserve"> </v>
      </c>
      <c r="F12" s="60"/>
      <c r="G12" s="61"/>
      <c r="H12" s="62"/>
      <c r="I12" s="63"/>
      <c r="J12" s="64" t="str">
        <f t="shared" si="0"/>
        <v xml:space="preserve"> </v>
      </c>
    </row>
    <row r="13" spans="1:15" s="57" customFormat="1" ht="17.25" customHeight="1">
      <c r="A13" s="58"/>
      <c r="B13" s="59"/>
      <c r="C13" s="44"/>
      <c r="D13" s="44"/>
      <c r="E13" s="44" t="str">
        <f>LOOKUP(D13,⑩勘定科目表!$A$2:$A$12,⑩勘定科目表!$B$2:$B$12)</f>
        <v xml:space="preserve"> </v>
      </c>
      <c r="F13" s="60"/>
      <c r="G13" s="61"/>
      <c r="H13" s="62"/>
      <c r="I13" s="63"/>
      <c r="J13" s="64" t="str">
        <f t="shared" si="0"/>
        <v xml:space="preserve"> </v>
      </c>
    </row>
    <row r="14" spans="1:15" s="57" customFormat="1" ht="17.25" customHeight="1">
      <c r="A14" s="58"/>
      <c r="B14" s="59"/>
      <c r="C14" s="44"/>
      <c r="D14" s="44"/>
      <c r="E14" s="44" t="str">
        <f>LOOKUP(D14,⑩勘定科目表!$A$2:$A$12,⑩勘定科目表!$B$2:$B$12)</f>
        <v xml:space="preserve"> </v>
      </c>
      <c r="F14" s="60"/>
      <c r="G14" s="61"/>
      <c r="H14" s="62"/>
      <c r="I14" s="63"/>
      <c r="J14" s="64" t="str">
        <f t="shared" si="0"/>
        <v xml:space="preserve"> </v>
      </c>
    </row>
    <row r="15" spans="1:15" s="57" customFormat="1" ht="17.25" customHeight="1">
      <c r="A15" s="58"/>
      <c r="B15" s="59"/>
      <c r="C15" s="44"/>
      <c r="D15" s="44"/>
      <c r="E15" s="44" t="str">
        <f>LOOKUP(D15,⑩勘定科目表!$A$2:$A$12,⑩勘定科目表!$B$2:$B$12)</f>
        <v xml:space="preserve"> </v>
      </c>
      <c r="F15" s="60"/>
      <c r="G15" s="61"/>
      <c r="H15" s="62"/>
      <c r="I15" s="63"/>
      <c r="J15" s="64" t="str">
        <f t="shared" si="0"/>
        <v xml:space="preserve"> </v>
      </c>
    </row>
    <row r="16" spans="1:15" s="57" customFormat="1" ht="17.25" customHeight="1">
      <c r="A16" s="58"/>
      <c r="B16" s="59"/>
      <c r="C16" s="44"/>
      <c r="D16" s="44"/>
      <c r="E16" s="44" t="str">
        <f>LOOKUP(D16,⑩勘定科目表!$A$2:$A$12,⑩勘定科目表!$B$2:$B$12)</f>
        <v xml:space="preserve"> </v>
      </c>
      <c r="F16" s="60"/>
      <c r="G16" s="61"/>
      <c r="H16" s="62"/>
      <c r="I16" s="67"/>
      <c r="J16" s="64" t="str">
        <f t="shared" si="0"/>
        <v xml:space="preserve"> </v>
      </c>
    </row>
    <row r="17" spans="1:10" s="57" customFormat="1" ht="17.25" customHeight="1">
      <c r="A17" s="58"/>
      <c r="B17" s="59"/>
      <c r="C17" s="44"/>
      <c r="D17" s="44"/>
      <c r="E17" s="44" t="str">
        <f>LOOKUP(D17,⑩勘定科目表!$A$2:$A$12,⑩勘定科目表!$B$2:$B$12)</f>
        <v xml:space="preserve"> </v>
      </c>
      <c r="F17" s="60"/>
      <c r="G17" s="61"/>
      <c r="H17" s="62"/>
      <c r="I17" s="67"/>
      <c r="J17" s="64" t="str">
        <f t="shared" si="0"/>
        <v xml:space="preserve"> </v>
      </c>
    </row>
    <row r="18" spans="1:10" s="57" customFormat="1" ht="17.25" customHeight="1">
      <c r="A18" s="58"/>
      <c r="B18" s="59"/>
      <c r="C18" s="44"/>
      <c r="D18" s="44"/>
      <c r="E18" s="44" t="str">
        <f>LOOKUP(D18,⑩勘定科目表!$A$2:$A$12,⑩勘定科目表!$B$2:$B$12)</f>
        <v xml:space="preserve"> </v>
      </c>
      <c r="F18" s="60"/>
      <c r="G18" s="61"/>
      <c r="H18" s="62"/>
      <c r="I18" s="67"/>
      <c r="J18" s="64" t="str">
        <f t="shared" si="0"/>
        <v xml:space="preserve"> </v>
      </c>
    </row>
    <row r="19" spans="1:10" s="57" customFormat="1" ht="17.25" customHeight="1">
      <c r="A19" s="58"/>
      <c r="B19" s="59"/>
      <c r="C19" s="44"/>
      <c r="D19" s="44"/>
      <c r="E19" s="44" t="str">
        <f>LOOKUP(D19,⑩勘定科目表!$A$2:$A$12,⑩勘定科目表!$B$2:$B$12)</f>
        <v xml:space="preserve"> </v>
      </c>
      <c r="F19" s="60"/>
      <c r="G19" s="61"/>
      <c r="H19" s="62"/>
      <c r="I19" s="67"/>
      <c r="J19" s="64" t="str">
        <f t="shared" si="0"/>
        <v xml:space="preserve"> </v>
      </c>
    </row>
    <row r="20" spans="1:10" s="57" customFormat="1" ht="17.25" customHeight="1">
      <c r="A20" s="58"/>
      <c r="B20" s="59"/>
      <c r="C20" s="44"/>
      <c r="D20" s="44"/>
      <c r="E20" s="44" t="str">
        <f>LOOKUP(D20,⑩勘定科目表!$A$2:$A$12,⑩勘定科目表!$B$2:$B$12)</f>
        <v xml:space="preserve"> </v>
      </c>
      <c r="F20" s="60"/>
      <c r="G20" s="61"/>
      <c r="H20" s="62"/>
      <c r="I20" s="67"/>
      <c r="J20" s="64" t="str">
        <f t="shared" si="0"/>
        <v xml:space="preserve"> </v>
      </c>
    </row>
    <row r="21" spans="1:10" s="57" customFormat="1" ht="17.25" customHeight="1">
      <c r="A21" s="58"/>
      <c r="B21" s="59"/>
      <c r="C21" s="44"/>
      <c r="D21" s="44"/>
      <c r="E21" s="44" t="str">
        <f>LOOKUP(D21,⑩勘定科目表!$A$2:$A$12,⑩勘定科目表!$B$2:$B$12)</f>
        <v xml:space="preserve"> </v>
      </c>
      <c r="F21" s="60"/>
      <c r="G21" s="61"/>
      <c r="H21" s="62"/>
      <c r="I21" s="67"/>
      <c r="J21" s="68" t="str">
        <f t="shared" si="0"/>
        <v xml:space="preserve"> </v>
      </c>
    </row>
    <row r="22" spans="1:10" s="57" customFormat="1" ht="17.25" customHeight="1">
      <c r="A22" s="58"/>
      <c r="B22" s="59"/>
      <c r="C22" s="44"/>
      <c r="D22" s="44"/>
      <c r="E22" s="44" t="str">
        <f>LOOKUP(D22,⑩勘定科目表!$A$2:$A$12,⑩勘定科目表!$B$2:$B$12)</f>
        <v xml:space="preserve"> </v>
      </c>
      <c r="F22" s="60"/>
      <c r="G22" s="61"/>
      <c r="H22" s="62"/>
      <c r="I22" s="67"/>
      <c r="J22" s="68" t="str">
        <f t="shared" si="0"/>
        <v xml:space="preserve"> </v>
      </c>
    </row>
    <row r="23" spans="1:10" s="57" customFormat="1" ht="17.25" customHeight="1">
      <c r="A23" s="58"/>
      <c r="B23" s="59"/>
      <c r="C23" s="44"/>
      <c r="D23" s="44"/>
      <c r="E23" s="44" t="str">
        <f>LOOKUP(D23,⑩勘定科目表!$A$2:$A$12,⑩勘定科目表!$B$2:$B$12)</f>
        <v xml:space="preserve"> </v>
      </c>
      <c r="F23" s="60"/>
      <c r="G23" s="61"/>
      <c r="H23" s="62"/>
      <c r="I23" s="67"/>
      <c r="J23" s="68" t="str">
        <f t="shared" si="0"/>
        <v xml:space="preserve"> </v>
      </c>
    </row>
    <row r="24" spans="1:10" s="57" customFormat="1" ht="17.25" customHeight="1">
      <c r="A24" s="58"/>
      <c r="B24" s="59"/>
      <c r="C24" s="44"/>
      <c r="D24" s="44"/>
      <c r="E24" s="44" t="str">
        <f>LOOKUP(D24,⑩勘定科目表!$A$2:$A$12,⑩勘定科目表!$B$2:$B$12)</f>
        <v xml:space="preserve"> </v>
      </c>
      <c r="F24" s="60"/>
      <c r="G24" s="61"/>
      <c r="H24" s="62"/>
      <c r="I24" s="67"/>
      <c r="J24" s="68" t="str">
        <f t="shared" si="0"/>
        <v xml:space="preserve"> </v>
      </c>
    </row>
    <row r="25" spans="1:10" s="57" customFormat="1" ht="17.25" customHeight="1">
      <c r="A25" s="58"/>
      <c r="B25" s="59"/>
      <c r="C25" s="44"/>
      <c r="D25" s="44"/>
      <c r="E25" s="44" t="str">
        <f>LOOKUP(D25,⑩勘定科目表!$A$2:$A$12,⑩勘定科目表!$B$2:$B$12)</f>
        <v xml:space="preserve"> </v>
      </c>
      <c r="F25" s="60"/>
      <c r="G25" s="61"/>
      <c r="H25" s="62"/>
      <c r="I25" s="67"/>
      <c r="J25" s="68" t="str">
        <f t="shared" si="0"/>
        <v xml:space="preserve"> </v>
      </c>
    </row>
    <row r="26" spans="1:10" s="57" customFormat="1" ht="17.25" customHeight="1">
      <c r="A26" s="58"/>
      <c r="B26" s="59"/>
      <c r="C26" s="44"/>
      <c r="D26" s="44"/>
      <c r="E26" s="44" t="str">
        <f>LOOKUP(D26,⑩勘定科目表!$A$2:$A$12,⑩勘定科目表!$B$2:$B$12)</f>
        <v xml:space="preserve"> </v>
      </c>
      <c r="F26" s="60"/>
      <c r="G26" s="61"/>
      <c r="H26" s="62"/>
      <c r="I26" s="67"/>
      <c r="J26" s="68" t="str">
        <f t="shared" si="0"/>
        <v xml:space="preserve"> </v>
      </c>
    </row>
    <row r="27" spans="1:10" s="57" customFormat="1" ht="17.25" customHeight="1">
      <c r="A27" s="58"/>
      <c r="B27" s="59"/>
      <c r="C27" s="44"/>
      <c r="D27" s="44"/>
      <c r="E27" s="44" t="str">
        <f>LOOKUP(D27,⑩勘定科目表!$A$2:$A$12,⑩勘定科目表!$B$2:$B$12)</f>
        <v xml:space="preserve"> </v>
      </c>
      <c r="F27" s="60"/>
      <c r="G27" s="61"/>
      <c r="H27" s="62"/>
      <c r="I27" s="67"/>
      <c r="J27" s="68" t="str">
        <f t="shared" si="0"/>
        <v xml:space="preserve"> </v>
      </c>
    </row>
    <row r="28" spans="1:10" s="57" customFormat="1" ht="17.25" customHeight="1">
      <c r="A28" s="58"/>
      <c r="B28" s="59"/>
      <c r="C28" s="44"/>
      <c r="D28" s="44"/>
      <c r="E28" s="44" t="str">
        <f>LOOKUP(D28,⑩勘定科目表!$A$2:$A$12,⑩勘定科目表!$B$2:$B$12)</f>
        <v xml:space="preserve"> </v>
      </c>
      <c r="F28" s="60"/>
      <c r="G28" s="61"/>
      <c r="H28" s="62"/>
      <c r="I28" s="67"/>
      <c r="J28" s="68" t="str">
        <f t="shared" si="0"/>
        <v xml:space="preserve"> </v>
      </c>
    </row>
    <row r="29" spans="1:10" s="57" customFormat="1" ht="17.25" customHeight="1">
      <c r="A29" s="58"/>
      <c r="B29" s="59"/>
      <c r="C29" s="44"/>
      <c r="D29" s="44"/>
      <c r="E29" s="44" t="str">
        <f>LOOKUP(D29,⑩勘定科目表!$A$2:$A$12,⑩勘定科目表!$B$2:$B$12)</f>
        <v xml:space="preserve"> </v>
      </c>
      <c r="F29" s="60"/>
      <c r="G29" s="61"/>
      <c r="H29" s="62"/>
      <c r="I29" s="67"/>
      <c r="J29" s="68" t="str">
        <f t="shared" si="0"/>
        <v xml:space="preserve"> </v>
      </c>
    </row>
    <row r="30" spans="1:10" s="57" customFormat="1" ht="17.25" customHeight="1">
      <c r="A30" s="58"/>
      <c r="B30" s="59"/>
      <c r="C30" s="44"/>
      <c r="D30" s="44"/>
      <c r="E30" s="44" t="str">
        <f>LOOKUP(D30,⑩勘定科目表!$A$2:$A$12,⑩勘定科目表!$B$2:$B$12)</f>
        <v xml:space="preserve"> </v>
      </c>
      <c r="F30" s="60"/>
      <c r="G30" s="61"/>
      <c r="H30" s="62"/>
      <c r="I30" s="67"/>
      <c r="J30" s="68" t="str">
        <f t="shared" si="0"/>
        <v xml:space="preserve"> </v>
      </c>
    </row>
    <row r="31" spans="1:10" s="57" customFormat="1" ht="17.25" customHeight="1">
      <c r="A31" s="58"/>
      <c r="B31" s="59"/>
      <c r="C31" s="44"/>
      <c r="D31" s="44"/>
      <c r="E31" s="44" t="str">
        <f>LOOKUP(D31,⑩勘定科目表!$A$2:$A$12,⑩勘定科目表!$B$2:$B$12)</f>
        <v xml:space="preserve"> </v>
      </c>
      <c r="F31" s="60"/>
      <c r="G31" s="61"/>
      <c r="H31" s="62"/>
      <c r="I31" s="67"/>
      <c r="J31" s="68" t="str">
        <f t="shared" si="0"/>
        <v xml:space="preserve"> </v>
      </c>
    </row>
    <row r="32" spans="1:10" s="57" customFormat="1" ht="17.25" customHeight="1">
      <c r="A32" s="58"/>
      <c r="B32" s="59"/>
      <c r="C32" s="44"/>
      <c r="D32" s="44"/>
      <c r="E32" s="44" t="str">
        <f>LOOKUP(D32,⑩勘定科目表!$A$2:$A$12,⑩勘定科目表!$B$2:$B$12)</f>
        <v xml:space="preserve"> </v>
      </c>
      <c r="F32" s="60"/>
      <c r="G32" s="61"/>
      <c r="H32" s="62"/>
      <c r="I32" s="67"/>
      <c r="J32" s="68" t="str">
        <f t="shared" si="0"/>
        <v xml:space="preserve"> </v>
      </c>
    </row>
    <row r="33" spans="1:10" s="57" customFormat="1" ht="17.25" customHeight="1">
      <c r="A33" s="58"/>
      <c r="B33" s="59"/>
      <c r="C33" s="44"/>
      <c r="D33" s="44"/>
      <c r="E33" s="44" t="str">
        <f>LOOKUP(D33,⑩勘定科目表!$A$2:$A$12,⑩勘定科目表!$B$2:$B$12)</f>
        <v xml:space="preserve"> </v>
      </c>
      <c r="F33" s="60"/>
      <c r="G33" s="61"/>
      <c r="H33" s="62"/>
      <c r="I33" s="67"/>
      <c r="J33" s="68" t="str">
        <f t="shared" si="0"/>
        <v xml:space="preserve"> </v>
      </c>
    </row>
    <row r="34" spans="1:10" s="57" customFormat="1" ht="17.25" customHeight="1">
      <c r="A34" s="58"/>
      <c r="B34" s="59"/>
      <c r="C34" s="44"/>
      <c r="D34" s="44"/>
      <c r="E34" s="44" t="str">
        <f>LOOKUP(D34,⑩勘定科目表!$A$2:$A$12,⑩勘定科目表!$B$2:$B$12)</f>
        <v xml:space="preserve"> </v>
      </c>
      <c r="F34" s="60"/>
      <c r="G34" s="61"/>
      <c r="H34" s="62"/>
      <c r="I34" s="67"/>
      <c r="J34" s="68" t="str">
        <f t="shared" si="0"/>
        <v xml:space="preserve"> </v>
      </c>
    </row>
    <row r="35" spans="1:10" s="57" customFormat="1" ht="17.25" customHeight="1">
      <c r="A35" s="58"/>
      <c r="B35" s="59"/>
      <c r="C35" s="44"/>
      <c r="D35" s="44"/>
      <c r="E35" s="44" t="str">
        <f>LOOKUP(D35,⑩勘定科目表!$A$2:$A$12,⑩勘定科目表!$B$2:$B$12)</f>
        <v xml:space="preserve"> </v>
      </c>
      <c r="F35" s="60"/>
      <c r="G35" s="61"/>
      <c r="H35" s="62"/>
      <c r="I35" s="67"/>
      <c r="J35" s="68" t="str">
        <f t="shared" si="0"/>
        <v xml:space="preserve"> </v>
      </c>
    </row>
    <row r="36" spans="1:10" s="57" customFormat="1" ht="17.25" customHeight="1">
      <c r="A36" s="58"/>
      <c r="B36" s="59"/>
      <c r="C36" s="44"/>
      <c r="D36" s="44"/>
      <c r="E36" s="44" t="str">
        <f>LOOKUP(D36,⑩勘定科目表!$A$2:$A$12,⑩勘定科目表!$B$2:$B$12)</f>
        <v xml:space="preserve"> </v>
      </c>
      <c r="F36" s="60"/>
      <c r="G36" s="61"/>
      <c r="H36" s="59"/>
      <c r="I36" s="69"/>
      <c r="J36" s="68" t="str">
        <f t="shared" si="0"/>
        <v xml:space="preserve"> </v>
      </c>
    </row>
    <row r="37" spans="1:10" s="57" customFormat="1" ht="17.25" customHeight="1">
      <c r="A37" s="58"/>
      <c r="B37" s="59"/>
      <c r="C37" s="44"/>
      <c r="D37" s="44"/>
      <c r="E37" s="44" t="str">
        <f>LOOKUP(D37,⑩勘定科目表!$A$2:$A$12,⑩勘定科目表!$B$2:$B$12)</f>
        <v xml:space="preserve"> </v>
      </c>
      <c r="F37" s="60"/>
      <c r="G37" s="61"/>
      <c r="H37" s="59"/>
      <c r="I37" s="69"/>
      <c r="J37" s="68" t="str">
        <f t="shared" si="0"/>
        <v xml:space="preserve"> </v>
      </c>
    </row>
    <row r="38" spans="1:10" s="57" customFormat="1" ht="17.25" customHeight="1">
      <c r="A38" s="58"/>
      <c r="B38" s="59"/>
      <c r="C38" s="44"/>
      <c r="D38" s="44"/>
      <c r="E38" s="44" t="str">
        <f>LOOKUP(D38,⑩勘定科目表!$A$2:$A$12,⑩勘定科目表!$B$2:$B$12)</f>
        <v xml:space="preserve"> </v>
      </c>
      <c r="F38" s="60"/>
      <c r="G38" s="61"/>
      <c r="H38" s="59"/>
      <c r="I38" s="69"/>
      <c r="J38" s="68" t="str">
        <f t="shared" si="0"/>
        <v xml:space="preserve"> </v>
      </c>
    </row>
    <row r="39" spans="1:10" s="57" customFormat="1" ht="17.25" customHeight="1">
      <c r="A39" s="58"/>
      <c r="B39" s="59"/>
      <c r="C39" s="44"/>
      <c r="D39" s="44"/>
      <c r="E39" s="44" t="str">
        <f>LOOKUP(D39,⑩勘定科目表!$A$2:$A$12,⑩勘定科目表!$B$2:$B$12)</f>
        <v xml:space="preserve"> </v>
      </c>
      <c r="F39" s="60"/>
      <c r="G39" s="61"/>
      <c r="H39" s="59"/>
      <c r="I39" s="69"/>
      <c r="J39" s="68" t="str">
        <f t="shared" si="0"/>
        <v xml:space="preserve"> </v>
      </c>
    </row>
    <row r="40" spans="1:10" s="57" customFormat="1" ht="17.25" customHeight="1">
      <c r="A40" s="58"/>
      <c r="B40" s="59"/>
      <c r="C40" s="44"/>
      <c r="D40" s="44"/>
      <c r="E40" s="44" t="str">
        <f>LOOKUP(D40,⑩勘定科目表!$A$2:$A$12,⑩勘定科目表!$B$2:$B$12)</f>
        <v xml:space="preserve"> </v>
      </c>
      <c r="F40" s="60"/>
      <c r="G40" s="61"/>
      <c r="H40" s="59"/>
      <c r="I40" s="69"/>
      <c r="J40" s="68" t="str">
        <f t="shared" si="0"/>
        <v xml:space="preserve"> </v>
      </c>
    </row>
    <row r="41" spans="1:10" s="57" customFormat="1" ht="17.25" customHeight="1">
      <c r="A41" s="58"/>
      <c r="B41" s="59"/>
      <c r="C41" s="44"/>
      <c r="D41" s="44"/>
      <c r="E41" s="44" t="str">
        <f>LOOKUP(D41,⑩勘定科目表!$A$2:$A$12,⑩勘定科目表!$B$2:$B$12)</f>
        <v xml:space="preserve"> </v>
      </c>
      <c r="F41" s="60"/>
      <c r="G41" s="61"/>
      <c r="H41" s="59"/>
      <c r="I41" s="69"/>
      <c r="J41" s="68" t="str">
        <f t="shared" si="0"/>
        <v xml:space="preserve"> </v>
      </c>
    </row>
    <row r="42" spans="1:10" s="57" customFormat="1" ht="17.25" customHeight="1">
      <c r="A42" s="58"/>
      <c r="B42" s="59"/>
      <c r="C42" s="44"/>
      <c r="D42" s="44"/>
      <c r="E42" s="44" t="str">
        <f>LOOKUP(D42,⑩勘定科目表!$A$2:$A$12,⑩勘定科目表!$B$2:$B$12)</f>
        <v xml:space="preserve"> </v>
      </c>
      <c r="F42" s="60"/>
      <c r="G42" s="61"/>
      <c r="H42" s="59"/>
      <c r="I42" s="69"/>
      <c r="J42" s="68" t="str">
        <f t="shared" si="0"/>
        <v xml:space="preserve"> </v>
      </c>
    </row>
    <row r="43" spans="1:10" s="57" customFormat="1" ht="17.25" customHeight="1">
      <c r="A43" s="58"/>
      <c r="B43" s="59"/>
      <c r="C43" s="44"/>
      <c r="D43" s="44"/>
      <c r="E43" s="44" t="str">
        <f>LOOKUP(D43,⑩勘定科目表!$A$2:$A$12,⑩勘定科目表!$B$2:$B$12)</f>
        <v xml:space="preserve"> </v>
      </c>
      <c r="F43" s="60"/>
      <c r="G43" s="61"/>
      <c r="H43" s="59"/>
      <c r="I43" s="69"/>
      <c r="J43" s="68" t="str">
        <f t="shared" si="0"/>
        <v xml:space="preserve"> </v>
      </c>
    </row>
    <row r="44" spans="1:10" s="57" customFormat="1" ht="17.25" customHeight="1">
      <c r="A44" s="58"/>
      <c r="B44" s="59"/>
      <c r="C44" s="44"/>
      <c r="D44" s="44"/>
      <c r="E44" s="44" t="str">
        <f>LOOKUP(D44,⑩勘定科目表!$A$2:$A$12,⑩勘定科目表!$B$2:$B$12)</f>
        <v xml:space="preserve"> </v>
      </c>
      <c r="F44" s="60"/>
      <c r="G44" s="61"/>
      <c r="H44" s="59"/>
      <c r="I44" s="69"/>
      <c r="J44" s="68" t="str">
        <f>IF(D44=0," ",J43+H44-I44)</f>
        <v xml:space="preserve"> </v>
      </c>
    </row>
    <row r="45" spans="1:10" s="57" customFormat="1" ht="17.25" customHeight="1">
      <c r="A45" s="58"/>
      <c r="B45" s="59"/>
      <c r="C45" s="44"/>
      <c r="D45" s="44"/>
      <c r="E45" s="44" t="str">
        <f>LOOKUP(D45,⑩勘定科目表!$A$2:$A$12,⑩勘定科目表!$B$2:$B$12)</f>
        <v xml:space="preserve"> </v>
      </c>
      <c r="F45" s="60"/>
      <c r="G45" s="61"/>
      <c r="H45" s="59"/>
      <c r="I45" s="69"/>
      <c r="J45" s="68" t="str">
        <f>IF(D45=0," ",J44+H45-I45)</f>
        <v xml:space="preserve"> </v>
      </c>
    </row>
    <row r="46" spans="1:10" s="57" customFormat="1" ht="17.25" customHeight="1" thickBot="1">
      <c r="A46" s="70"/>
      <c r="B46" s="71"/>
      <c r="C46" s="148"/>
      <c r="D46" s="143"/>
      <c r="E46" s="143" t="str">
        <f>LOOKUP(D46,⑩勘定科目表!$A$2:$A$12,⑩勘定科目表!$B$2:$B$12)</f>
        <v xml:space="preserve"> </v>
      </c>
      <c r="F46" s="73"/>
      <c r="G46" s="74"/>
      <c r="H46" s="72"/>
      <c r="I46" s="75"/>
      <c r="J46" s="76" t="str">
        <f>IF(D46=0," ",J45+H46-I46)</f>
        <v xml:space="preserve"> </v>
      </c>
    </row>
    <row r="47" spans="1:10" s="57" customFormat="1" ht="17.25" customHeight="1" thickTop="1" thickBot="1">
      <c r="A47" s="78"/>
      <c r="B47" s="79"/>
      <c r="C47" s="150"/>
      <c r="D47" s="144"/>
      <c r="E47" s="147" t="s">
        <v>13</v>
      </c>
      <c r="F47" s="80"/>
      <c r="G47" s="81"/>
      <c r="H47" s="82">
        <f>SUM(H4:H46)</f>
        <v>0</v>
      </c>
      <c r="I47" s="83">
        <f>SUM(I4:I46)</f>
        <v>0</v>
      </c>
      <c r="J47" s="84">
        <f>H47-I47</f>
        <v>0</v>
      </c>
    </row>
    <row r="48" spans="1:10" s="57" customFormat="1" ht="17.25" customHeight="1">
      <c r="C48" s="145"/>
      <c r="D48" s="145"/>
      <c r="E48" s="145"/>
    </row>
    <row r="49" spans="1:10" s="57" customFormat="1" ht="21">
      <c r="A49" s="464" t="s">
        <v>336</v>
      </c>
      <c r="B49" s="464"/>
      <c r="C49" s="464"/>
      <c r="D49" s="464"/>
      <c r="E49" s="336"/>
      <c r="F49" s="392" t="s">
        <v>337</v>
      </c>
      <c r="G49" s="336" t="s">
        <v>339</v>
      </c>
      <c r="H49" s="474" t="s">
        <v>333</v>
      </c>
      <c r="I49" s="474"/>
      <c r="J49" s="474"/>
    </row>
    <row r="50" spans="1:10" s="57" customFormat="1" ht="23.25" customHeight="1" thickBot="1">
      <c r="A50" s="465" t="s">
        <v>62</v>
      </c>
      <c r="B50" s="465"/>
      <c r="C50" s="465"/>
      <c r="D50" s="465"/>
      <c r="E50" s="465"/>
      <c r="F50" s="465"/>
      <c r="G50" s="455" t="s">
        <v>390</v>
      </c>
      <c r="H50" s="455"/>
      <c r="I50" s="455"/>
      <c r="J50" s="455"/>
    </row>
    <row r="51" spans="1:10" s="97" customFormat="1" ht="17.25" customHeight="1" thickBot="1">
      <c r="A51" s="94" t="s">
        <v>16</v>
      </c>
      <c r="B51" s="56" t="s">
        <v>17</v>
      </c>
      <c r="C51" s="141" t="s">
        <v>124</v>
      </c>
      <c r="D51" s="141" t="s">
        <v>86</v>
      </c>
      <c r="E51" s="146" t="s">
        <v>74</v>
      </c>
      <c r="F51" s="466" t="s">
        <v>75</v>
      </c>
      <c r="G51" s="467"/>
      <c r="H51" s="56" t="s">
        <v>76</v>
      </c>
      <c r="I51" s="95" t="s">
        <v>77</v>
      </c>
      <c r="J51" s="96" t="s">
        <v>78</v>
      </c>
    </row>
    <row r="52" spans="1:10" s="57" customFormat="1" ht="17.25" customHeight="1" thickTop="1">
      <c r="A52" s="187"/>
      <c r="B52" s="188"/>
      <c r="C52" s="189"/>
      <c r="D52" s="189"/>
      <c r="E52" s="190" t="s">
        <v>18</v>
      </c>
      <c r="F52" s="196"/>
      <c r="G52" s="192"/>
      <c r="H52" s="193" t="str">
        <f>IF(D53=0," ",H47)</f>
        <v xml:space="preserve"> </v>
      </c>
      <c r="I52" s="197" t="str">
        <f>IF(D53=0," ",I47)</f>
        <v xml:space="preserve"> </v>
      </c>
      <c r="J52" s="195" t="str">
        <f>IF(D53=0," ",H52-I52)</f>
        <v xml:space="preserve"> </v>
      </c>
    </row>
    <row r="53" spans="1:10" s="57" customFormat="1" ht="17.25" customHeight="1">
      <c r="A53" s="58"/>
      <c r="B53" s="59"/>
      <c r="C53" s="44"/>
      <c r="D53" s="44"/>
      <c r="E53" s="44"/>
      <c r="F53" s="60"/>
      <c r="G53" s="61"/>
      <c r="H53" s="65"/>
      <c r="I53" s="66"/>
      <c r="J53" s="64" t="str">
        <f>IF(D53=0," ",J52+H53-I53)</f>
        <v xml:space="preserve"> </v>
      </c>
    </row>
    <row r="54" spans="1:10" s="57" customFormat="1" ht="17.25" customHeight="1">
      <c r="A54" s="58"/>
      <c r="B54" s="59"/>
      <c r="C54" s="44"/>
      <c r="D54" s="44"/>
      <c r="E54" s="44" t="str">
        <f>LOOKUP(D54,⑩勘定科目表!$A$2:$A$12,⑩勘定科目表!$B$2:$B$12)</f>
        <v xml:space="preserve"> </v>
      </c>
      <c r="F54" s="60"/>
      <c r="G54" s="61"/>
      <c r="H54" s="65"/>
      <c r="I54" s="66"/>
      <c r="J54" s="64" t="str">
        <f t="shared" ref="J54:J94" si="1">IF(D54=0," ",J53+H54-I54)</f>
        <v xml:space="preserve"> </v>
      </c>
    </row>
    <row r="55" spans="1:10" s="57" customFormat="1" ht="17.25" customHeight="1">
      <c r="A55" s="58"/>
      <c r="B55" s="59"/>
      <c r="C55" s="44"/>
      <c r="D55" s="44"/>
      <c r="E55" s="44" t="str">
        <f>LOOKUP(D55,⑩勘定科目表!$A$2:$A$12,⑩勘定科目表!$B$2:$B$12)</f>
        <v xml:space="preserve"> </v>
      </c>
      <c r="F55" s="60"/>
      <c r="G55" s="61"/>
      <c r="H55" s="65"/>
      <c r="I55" s="66"/>
      <c r="J55" s="64" t="str">
        <f t="shared" si="1"/>
        <v xml:space="preserve"> </v>
      </c>
    </row>
    <row r="56" spans="1:10" s="57" customFormat="1" ht="17.25" customHeight="1">
      <c r="A56" s="58"/>
      <c r="B56" s="59"/>
      <c r="C56" s="44"/>
      <c r="D56" s="44"/>
      <c r="E56" s="44" t="str">
        <f>LOOKUP(D56,⑩勘定科目表!$A$2:$A$12,⑩勘定科目表!$B$2:$B$12)</f>
        <v xml:space="preserve"> </v>
      </c>
      <c r="F56" s="60"/>
      <c r="G56" s="61"/>
      <c r="H56" s="65"/>
      <c r="I56" s="66"/>
      <c r="J56" s="64" t="str">
        <f t="shared" si="1"/>
        <v xml:space="preserve"> </v>
      </c>
    </row>
    <row r="57" spans="1:10" s="57" customFormat="1" ht="17.25" customHeight="1">
      <c r="A57" s="58"/>
      <c r="B57" s="59"/>
      <c r="C57" s="44"/>
      <c r="D57" s="44"/>
      <c r="E57" s="44" t="str">
        <f>LOOKUP(D57,⑩勘定科目表!$A$2:$A$12,⑩勘定科目表!$B$2:$B$12)</f>
        <v xml:space="preserve"> </v>
      </c>
      <c r="F57" s="60"/>
      <c r="G57" s="61"/>
      <c r="H57" s="65"/>
      <c r="I57" s="66"/>
      <c r="J57" s="64" t="str">
        <f t="shared" si="1"/>
        <v xml:space="preserve"> </v>
      </c>
    </row>
    <row r="58" spans="1:10" s="57" customFormat="1" ht="17.25" customHeight="1">
      <c r="A58" s="58"/>
      <c r="B58" s="59"/>
      <c r="C58" s="44"/>
      <c r="D58" s="44"/>
      <c r="E58" s="44" t="str">
        <f>LOOKUP(D58,⑩勘定科目表!$A$2:$A$12,⑩勘定科目表!$B$2:$B$12)</f>
        <v xml:space="preserve"> </v>
      </c>
      <c r="F58" s="60"/>
      <c r="G58" s="61"/>
      <c r="H58" s="65"/>
      <c r="I58" s="66"/>
      <c r="J58" s="64" t="str">
        <f t="shared" si="1"/>
        <v xml:space="preserve"> </v>
      </c>
    </row>
    <row r="59" spans="1:10" s="57" customFormat="1" ht="17.25" customHeight="1">
      <c r="A59" s="58"/>
      <c r="B59" s="59"/>
      <c r="C59" s="44"/>
      <c r="D59" s="44"/>
      <c r="E59" s="44" t="str">
        <f>LOOKUP(D59,⑩勘定科目表!$A$2:$A$12,⑩勘定科目表!$B$2:$B$12)</f>
        <v xml:space="preserve"> </v>
      </c>
      <c r="F59" s="60"/>
      <c r="G59" s="61"/>
      <c r="H59" s="65"/>
      <c r="I59" s="66"/>
      <c r="J59" s="64" t="str">
        <f t="shared" si="1"/>
        <v xml:space="preserve"> </v>
      </c>
    </row>
    <row r="60" spans="1:10" ht="17.25" customHeight="1">
      <c r="A60" s="58"/>
      <c r="B60" s="59"/>
      <c r="C60" s="44"/>
      <c r="D60" s="44"/>
      <c r="E60" s="44" t="str">
        <f>LOOKUP(D60,⑩勘定科目表!$A$2:$A$12,⑩勘定科目表!$B$2:$B$12)</f>
        <v xml:space="preserve"> </v>
      </c>
      <c r="F60" s="60"/>
      <c r="G60" s="61"/>
      <c r="H60" s="65"/>
      <c r="I60" s="66"/>
      <c r="J60" s="64" t="str">
        <f t="shared" si="1"/>
        <v xml:space="preserve"> </v>
      </c>
    </row>
    <row r="61" spans="1:10" ht="17.25" customHeight="1">
      <c r="A61" s="58"/>
      <c r="B61" s="59"/>
      <c r="C61" s="44"/>
      <c r="D61" s="44"/>
      <c r="E61" s="44" t="str">
        <f>LOOKUP(D61,⑩勘定科目表!$A$2:$A$12,⑩勘定科目表!$B$2:$B$12)</f>
        <v xml:space="preserve"> </v>
      </c>
      <c r="F61" s="60"/>
      <c r="G61" s="61"/>
      <c r="H61" s="65"/>
      <c r="I61" s="66"/>
      <c r="J61" s="64" t="str">
        <f t="shared" si="1"/>
        <v xml:space="preserve"> </v>
      </c>
    </row>
    <row r="62" spans="1:10" ht="17.25" customHeight="1">
      <c r="A62" s="58"/>
      <c r="B62" s="59"/>
      <c r="C62" s="44"/>
      <c r="D62" s="44"/>
      <c r="E62" s="44" t="str">
        <f>LOOKUP(D62,⑩勘定科目表!$A$2:$A$12,⑩勘定科目表!$B$2:$B$12)</f>
        <v xml:space="preserve"> </v>
      </c>
      <c r="F62" s="60"/>
      <c r="G62" s="61"/>
      <c r="H62" s="65"/>
      <c r="I62" s="66"/>
      <c r="J62" s="64" t="str">
        <f t="shared" si="1"/>
        <v xml:space="preserve"> </v>
      </c>
    </row>
    <row r="63" spans="1:10" ht="17.25" customHeight="1">
      <c r="A63" s="58"/>
      <c r="B63" s="59"/>
      <c r="C63" s="44"/>
      <c r="D63" s="44"/>
      <c r="E63" s="44" t="str">
        <f>LOOKUP(D63,⑩勘定科目表!$A$2:$A$12,⑩勘定科目表!$B$2:$B$12)</f>
        <v xml:space="preserve"> </v>
      </c>
      <c r="F63" s="60"/>
      <c r="G63" s="61"/>
      <c r="H63" s="65"/>
      <c r="I63" s="66"/>
      <c r="J63" s="64" t="str">
        <f t="shared" si="1"/>
        <v xml:space="preserve"> </v>
      </c>
    </row>
    <row r="64" spans="1:10" ht="17.25" customHeight="1">
      <c r="A64" s="58"/>
      <c r="B64" s="59"/>
      <c r="C64" s="44"/>
      <c r="D64" s="44"/>
      <c r="E64" s="44" t="str">
        <f>LOOKUP(D64,⑩勘定科目表!$A$2:$A$12,⑩勘定科目表!$B$2:$B$12)</f>
        <v xml:space="preserve"> </v>
      </c>
      <c r="F64" s="60"/>
      <c r="G64" s="61"/>
      <c r="H64" s="65"/>
      <c r="I64" s="66"/>
      <c r="J64" s="64" t="str">
        <f t="shared" si="1"/>
        <v xml:space="preserve"> </v>
      </c>
    </row>
    <row r="65" spans="1:10" ht="17.25" customHeight="1">
      <c r="A65" s="58"/>
      <c r="B65" s="59"/>
      <c r="C65" s="44"/>
      <c r="D65" s="44"/>
      <c r="E65" s="44" t="str">
        <f>LOOKUP(D65,⑩勘定科目表!$A$2:$A$12,⑩勘定科目表!$B$2:$B$12)</f>
        <v xml:space="preserve"> </v>
      </c>
      <c r="F65" s="60"/>
      <c r="G65" s="61"/>
      <c r="H65" s="65"/>
      <c r="I65" s="66"/>
      <c r="J65" s="64" t="str">
        <f t="shared" si="1"/>
        <v xml:space="preserve"> </v>
      </c>
    </row>
    <row r="66" spans="1:10" ht="17.25" customHeight="1">
      <c r="A66" s="58"/>
      <c r="B66" s="59"/>
      <c r="C66" s="44"/>
      <c r="D66" s="44"/>
      <c r="E66" s="44" t="str">
        <f>LOOKUP(D66,⑩勘定科目表!$A$2:$A$12,⑩勘定科目表!$B$2:$B$12)</f>
        <v xml:space="preserve"> </v>
      </c>
      <c r="F66" s="60"/>
      <c r="G66" s="61"/>
      <c r="H66" s="65"/>
      <c r="I66" s="66"/>
      <c r="J66" s="64" t="str">
        <f t="shared" si="1"/>
        <v xml:space="preserve"> </v>
      </c>
    </row>
    <row r="67" spans="1:10" ht="17.25" customHeight="1">
      <c r="A67" s="58"/>
      <c r="B67" s="59"/>
      <c r="C67" s="44"/>
      <c r="D67" s="44"/>
      <c r="E67" s="44" t="str">
        <f>LOOKUP(D67,⑩勘定科目表!$A$2:$A$12,⑩勘定科目表!$B$2:$B$12)</f>
        <v xml:space="preserve"> </v>
      </c>
      <c r="F67" s="60"/>
      <c r="G67" s="61"/>
      <c r="H67" s="65"/>
      <c r="I67" s="66"/>
      <c r="J67" s="64" t="str">
        <f t="shared" si="1"/>
        <v xml:space="preserve"> </v>
      </c>
    </row>
    <row r="68" spans="1:10" ht="17.25" customHeight="1">
      <c r="A68" s="58"/>
      <c r="B68" s="59"/>
      <c r="C68" s="44"/>
      <c r="D68" s="44"/>
      <c r="E68" s="44" t="str">
        <f>LOOKUP(D68,⑩勘定科目表!$A$2:$A$12,⑩勘定科目表!$B$2:$B$12)</f>
        <v xml:space="preserve"> </v>
      </c>
      <c r="F68" s="60"/>
      <c r="G68" s="61"/>
      <c r="H68" s="65"/>
      <c r="I68" s="66"/>
      <c r="J68" s="64" t="str">
        <f t="shared" si="1"/>
        <v xml:space="preserve"> </v>
      </c>
    </row>
    <row r="69" spans="1:10" ht="17.25" customHeight="1">
      <c r="A69" s="58"/>
      <c r="B69" s="59"/>
      <c r="C69" s="44"/>
      <c r="D69" s="44"/>
      <c r="E69" s="44" t="str">
        <f>LOOKUP(D69,⑩勘定科目表!$A$2:$A$12,⑩勘定科目表!$B$2:$B$12)</f>
        <v xml:space="preserve"> </v>
      </c>
      <c r="F69" s="60"/>
      <c r="G69" s="61"/>
      <c r="H69" s="65"/>
      <c r="I69" s="66"/>
      <c r="J69" s="64" t="str">
        <f t="shared" si="1"/>
        <v xml:space="preserve"> </v>
      </c>
    </row>
    <row r="70" spans="1:10" ht="17.25" customHeight="1">
      <c r="A70" s="58"/>
      <c r="B70" s="59"/>
      <c r="C70" s="44"/>
      <c r="D70" s="44"/>
      <c r="E70" s="44" t="str">
        <f>LOOKUP(D70,⑩勘定科目表!$A$2:$A$12,⑩勘定科目表!$B$2:$B$12)</f>
        <v xml:space="preserve"> </v>
      </c>
      <c r="F70" s="60"/>
      <c r="G70" s="61"/>
      <c r="H70" s="65"/>
      <c r="I70" s="66"/>
      <c r="J70" s="64" t="str">
        <f t="shared" si="1"/>
        <v xml:space="preserve"> </v>
      </c>
    </row>
    <row r="71" spans="1:10" ht="17.25" customHeight="1">
      <c r="A71" s="58"/>
      <c r="B71" s="59"/>
      <c r="C71" s="44"/>
      <c r="D71" s="44"/>
      <c r="E71" s="44" t="str">
        <f>LOOKUP(D71,⑩勘定科目表!$A$2:$A$12,⑩勘定科目表!$B$2:$B$12)</f>
        <v xml:space="preserve"> </v>
      </c>
      <c r="F71" s="60"/>
      <c r="G71" s="61"/>
      <c r="H71" s="65"/>
      <c r="I71" s="66"/>
      <c r="J71" s="64" t="str">
        <f t="shared" si="1"/>
        <v xml:space="preserve"> </v>
      </c>
    </row>
    <row r="72" spans="1:10" ht="17.25" customHeight="1">
      <c r="A72" s="58"/>
      <c r="B72" s="59"/>
      <c r="C72" s="44"/>
      <c r="D72" s="44"/>
      <c r="E72" s="44" t="str">
        <f>LOOKUP(D72,⑩勘定科目表!$A$2:$A$12,⑩勘定科目表!$B$2:$B$12)</f>
        <v xml:space="preserve"> </v>
      </c>
      <c r="F72" s="60"/>
      <c r="G72" s="61"/>
      <c r="H72" s="65"/>
      <c r="I72" s="66"/>
      <c r="J72" s="64" t="str">
        <f t="shared" si="1"/>
        <v xml:space="preserve"> </v>
      </c>
    </row>
    <row r="73" spans="1:10" ht="17.25" customHeight="1">
      <c r="A73" s="58"/>
      <c r="B73" s="59"/>
      <c r="C73" s="44"/>
      <c r="D73" s="44"/>
      <c r="E73" s="44" t="str">
        <f>LOOKUP(D73,⑩勘定科目表!$A$2:$A$12,⑩勘定科目表!$B$2:$B$12)</f>
        <v xml:space="preserve"> </v>
      </c>
      <c r="F73" s="60"/>
      <c r="G73" s="61"/>
      <c r="H73" s="65"/>
      <c r="I73" s="66"/>
      <c r="J73" s="64" t="str">
        <f t="shared" si="1"/>
        <v xml:space="preserve"> </v>
      </c>
    </row>
    <row r="74" spans="1:10" ht="17.25" customHeight="1">
      <c r="A74" s="58"/>
      <c r="B74" s="59"/>
      <c r="C74" s="44"/>
      <c r="D74" s="44"/>
      <c r="E74" s="44" t="str">
        <f>LOOKUP(D74,⑩勘定科目表!$A$2:$A$12,⑩勘定科目表!$B$2:$B$12)</f>
        <v xml:space="preserve"> </v>
      </c>
      <c r="F74" s="60"/>
      <c r="G74" s="61"/>
      <c r="H74" s="65"/>
      <c r="I74" s="66"/>
      <c r="J74" s="64" t="str">
        <f t="shared" si="1"/>
        <v xml:space="preserve"> </v>
      </c>
    </row>
    <row r="75" spans="1:10" ht="17.25" customHeight="1">
      <c r="A75" s="58"/>
      <c r="B75" s="59"/>
      <c r="C75" s="44"/>
      <c r="D75" s="44"/>
      <c r="E75" s="44" t="str">
        <f>LOOKUP(D75,⑩勘定科目表!$A$2:$A$12,⑩勘定科目表!$B$2:$B$12)</f>
        <v xml:space="preserve"> </v>
      </c>
      <c r="F75" s="60"/>
      <c r="G75" s="61"/>
      <c r="H75" s="65"/>
      <c r="I75" s="66"/>
      <c r="J75" s="64" t="str">
        <f t="shared" si="1"/>
        <v xml:space="preserve"> </v>
      </c>
    </row>
    <row r="76" spans="1:10" ht="17.25" customHeight="1">
      <c r="A76" s="58"/>
      <c r="B76" s="59"/>
      <c r="C76" s="44"/>
      <c r="D76" s="44"/>
      <c r="E76" s="44" t="str">
        <f>LOOKUP(D76,⑩勘定科目表!$A$2:$A$12,⑩勘定科目表!$B$2:$B$12)</f>
        <v xml:space="preserve"> </v>
      </c>
      <c r="F76" s="60"/>
      <c r="G76" s="61"/>
      <c r="H76" s="65"/>
      <c r="I76" s="66"/>
      <c r="J76" s="64" t="str">
        <f t="shared" si="1"/>
        <v xml:space="preserve"> </v>
      </c>
    </row>
    <row r="77" spans="1:10" ht="17.25" customHeight="1">
      <c r="A77" s="58"/>
      <c r="B77" s="59"/>
      <c r="C77" s="44"/>
      <c r="D77" s="44"/>
      <c r="E77" s="44" t="str">
        <f>LOOKUP(D77,⑩勘定科目表!$A$2:$A$12,⑩勘定科目表!$B$2:$B$12)</f>
        <v xml:space="preserve"> </v>
      </c>
      <c r="F77" s="60"/>
      <c r="G77" s="61"/>
      <c r="H77" s="65"/>
      <c r="I77" s="66"/>
      <c r="J77" s="64" t="str">
        <f t="shared" si="1"/>
        <v xml:space="preserve"> </v>
      </c>
    </row>
    <row r="78" spans="1:10" ht="17.25" customHeight="1">
      <c r="A78" s="58"/>
      <c r="B78" s="59"/>
      <c r="C78" s="44"/>
      <c r="D78" s="44"/>
      <c r="E78" s="44" t="str">
        <f>LOOKUP(D78,⑩勘定科目表!$A$2:$A$12,⑩勘定科目表!$B$2:$B$12)</f>
        <v xml:space="preserve"> </v>
      </c>
      <c r="F78" s="60"/>
      <c r="G78" s="61"/>
      <c r="H78" s="65"/>
      <c r="I78" s="66"/>
      <c r="J78" s="64" t="str">
        <f t="shared" si="1"/>
        <v xml:space="preserve"> </v>
      </c>
    </row>
    <row r="79" spans="1:10" ht="17.25" customHeight="1">
      <c r="A79" s="58"/>
      <c r="B79" s="59"/>
      <c r="C79" s="44"/>
      <c r="D79" s="44"/>
      <c r="E79" s="44" t="str">
        <f>LOOKUP(D79,⑩勘定科目表!$A$2:$A$12,⑩勘定科目表!$B$2:$B$12)</f>
        <v xml:space="preserve"> </v>
      </c>
      <c r="F79" s="60"/>
      <c r="G79" s="61"/>
      <c r="H79" s="65"/>
      <c r="I79" s="66"/>
      <c r="J79" s="64" t="str">
        <f t="shared" si="1"/>
        <v xml:space="preserve"> </v>
      </c>
    </row>
    <row r="80" spans="1:10" ht="17.25" customHeight="1">
      <c r="A80" s="58"/>
      <c r="B80" s="59"/>
      <c r="C80" s="44"/>
      <c r="D80" s="44"/>
      <c r="E80" s="44" t="str">
        <f>LOOKUP(D80,⑩勘定科目表!$A$2:$A$12,⑩勘定科目表!$B$2:$B$12)</f>
        <v xml:space="preserve"> </v>
      </c>
      <c r="F80" s="60"/>
      <c r="G80" s="61"/>
      <c r="H80" s="65"/>
      <c r="I80" s="66"/>
      <c r="J80" s="64" t="str">
        <f t="shared" si="1"/>
        <v xml:space="preserve"> </v>
      </c>
    </row>
    <row r="81" spans="1:10" ht="17.25" customHeight="1">
      <c r="A81" s="58"/>
      <c r="B81" s="59"/>
      <c r="C81" s="44"/>
      <c r="D81" s="44"/>
      <c r="E81" s="44" t="str">
        <f>LOOKUP(D81,⑩勘定科目表!$A$2:$A$12,⑩勘定科目表!$B$2:$B$12)</f>
        <v xml:space="preserve"> </v>
      </c>
      <c r="F81" s="60"/>
      <c r="G81" s="61"/>
      <c r="H81" s="65"/>
      <c r="I81" s="66"/>
      <c r="J81" s="64" t="str">
        <f t="shared" si="1"/>
        <v xml:space="preserve"> </v>
      </c>
    </row>
    <row r="82" spans="1:10" ht="17.25" customHeight="1">
      <c r="A82" s="58"/>
      <c r="B82" s="59"/>
      <c r="C82" s="44"/>
      <c r="D82" s="44"/>
      <c r="E82" s="44" t="str">
        <f>LOOKUP(D82,⑩勘定科目表!$A$2:$A$12,⑩勘定科目表!$B$2:$B$12)</f>
        <v xml:space="preserve"> </v>
      </c>
      <c r="F82" s="60"/>
      <c r="G82" s="61"/>
      <c r="H82" s="65"/>
      <c r="I82" s="66"/>
      <c r="J82" s="64" t="str">
        <f t="shared" si="1"/>
        <v xml:space="preserve"> </v>
      </c>
    </row>
    <row r="83" spans="1:10" ht="17.25" customHeight="1">
      <c r="A83" s="58"/>
      <c r="B83" s="59"/>
      <c r="C83" s="44"/>
      <c r="D83" s="44"/>
      <c r="E83" s="44" t="str">
        <f>LOOKUP(D83,⑩勘定科目表!$A$2:$A$12,⑩勘定科目表!$B$2:$B$12)</f>
        <v xml:space="preserve"> </v>
      </c>
      <c r="F83" s="60"/>
      <c r="G83" s="61"/>
      <c r="H83" s="65"/>
      <c r="I83" s="66"/>
      <c r="J83" s="64" t="str">
        <f t="shared" si="1"/>
        <v xml:space="preserve"> </v>
      </c>
    </row>
    <row r="84" spans="1:10" ht="17.25" customHeight="1">
      <c r="A84" s="58"/>
      <c r="B84" s="59"/>
      <c r="C84" s="44"/>
      <c r="D84" s="44"/>
      <c r="E84" s="44" t="str">
        <f>LOOKUP(D84,⑩勘定科目表!$A$2:$A$12,⑩勘定科目表!$B$2:$B$12)</f>
        <v xml:space="preserve"> </v>
      </c>
      <c r="F84" s="60"/>
      <c r="G84" s="61"/>
      <c r="H84" s="59"/>
      <c r="I84" s="69"/>
      <c r="J84" s="64" t="str">
        <f t="shared" si="1"/>
        <v xml:space="preserve"> </v>
      </c>
    </row>
    <row r="85" spans="1:10" ht="17.25" customHeight="1">
      <c r="A85" s="58"/>
      <c r="B85" s="59"/>
      <c r="C85" s="44"/>
      <c r="D85" s="44"/>
      <c r="E85" s="44" t="str">
        <f>LOOKUP(D85,⑩勘定科目表!$A$2:$A$12,⑩勘定科目表!$B$2:$B$12)</f>
        <v xml:space="preserve"> </v>
      </c>
      <c r="F85" s="60"/>
      <c r="G85" s="61"/>
      <c r="H85" s="59"/>
      <c r="I85" s="69"/>
      <c r="J85" s="64" t="str">
        <f t="shared" si="1"/>
        <v xml:space="preserve"> </v>
      </c>
    </row>
    <row r="86" spans="1:10" ht="17.25" customHeight="1">
      <c r="A86" s="58"/>
      <c r="B86" s="59"/>
      <c r="C86" s="44"/>
      <c r="D86" s="44"/>
      <c r="E86" s="44" t="str">
        <f>LOOKUP(D86,⑩勘定科目表!$A$2:$A$12,⑩勘定科目表!$B$2:$B$12)</f>
        <v xml:space="preserve"> </v>
      </c>
      <c r="F86" s="60"/>
      <c r="G86" s="61"/>
      <c r="H86" s="59"/>
      <c r="I86" s="69"/>
      <c r="J86" s="64" t="str">
        <f t="shared" si="1"/>
        <v xml:space="preserve"> </v>
      </c>
    </row>
    <row r="87" spans="1:10" ht="17.25" customHeight="1">
      <c r="A87" s="58"/>
      <c r="B87" s="59"/>
      <c r="C87" s="44"/>
      <c r="D87" s="44"/>
      <c r="E87" s="44" t="str">
        <f>LOOKUP(D87,⑩勘定科目表!$A$2:$A$12,⑩勘定科目表!$B$2:$B$12)</f>
        <v xml:space="preserve"> </v>
      </c>
      <c r="F87" s="60"/>
      <c r="G87" s="61"/>
      <c r="H87" s="59"/>
      <c r="I87" s="69"/>
      <c r="J87" s="64" t="str">
        <f t="shared" si="1"/>
        <v xml:space="preserve"> </v>
      </c>
    </row>
    <row r="88" spans="1:10" ht="17.25" customHeight="1">
      <c r="A88" s="58"/>
      <c r="B88" s="59"/>
      <c r="C88" s="44"/>
      <c r="D88" s="44"/>
      <c r="E88" s="44" t="str">
        <f>LOOKUP(D88,⑩勘定科目表!$A$2:$A$12,⑩勘定科目表!$B$2:$B$12)</f>
        <v xml:space="preserve"> </v>
      </c>
      <c r="F88" s="60"/>
      <c r="G88" s="61"/>
      <c r="H88" s="59"/>
      <c r="I88" s="69"/>
      <c r="J88" s="64" t="str">
        <f t="shared" si="1"/>
        <v xml:space="preserve"> </v>
      </c>
    </row>
    <row r="89" spans="1:10" ht="17.25" customHeight="1">
      <c r="A89" s="58"/>
      <c r="B89" s="59"/>
      <c r="C89" s="44"/>
      <c r="D89" s="44"/>
      <c r="E89" s="44" t="str">
        <f>LOOKUP(D89,⑩勘定科目表!$A$2:$A$12,⑩勘定科目表!$B$2:$B$12)</f>
        <v xml:space="preserve"> </v>
      </c>
      <c r="F89" s="60"/>
      <c r="G89" s="61"/>
      <c r="H89" s="59"/>
      <c r="I89" s="69"/>
      <c r="J89" s="64" t="str">
        <f t="shared" si="1"/>
        <v xml:space="preserve"> </v>
      </c>
    </row>
    <row r="90" spans="1:10" ht="17.25" customHeight="1">
      <c r="A90" s="58"/>
      <c r="B90" s="59"/>
      <c r="C90" s="44"/>
      <c r="D90" s="44"/>
      <c r="E90" s="44" t="str">
        <f>LOOKUP(D90,⑩勘定科目表!$A$2:$A$12,⑩勘定科目表!$B$2:$B$12)</f>
        <v xml:space="preserve"> </v>
      </c>
      <c r="F90" s="60"/>
      <c r="G90" s="61"/>
      <c r="H90" s="59"/>
      <c r="I90" s="69"/>
      <c r="J90" s="64" t="str">
        <f t="shared" si="1"/>
        <v xml:space="preserve"> </v>
      </c>
    </row>
    <row r="91" spans="1:10" ht="17.25" customHeight="1">
      <c r="A91" s="58"/>
      <c r="B91" s="59"/>
      <c r="C91" s="44"/>
      <c r="D91" s="44"/>
      <c r="E91" s="44" t="str">
        <f>LOOKUP(D91,⑩勘定科目表!$A$2:$A$12,⑩勘定科目表!$B$2:$B$12)</f>
        <v xml:space="preserve"> </v>
      </c>
      <c r="F91" s="60"/>
      <c r="G91" s="61"/>
      <c r="H91" s="59"/>
      <c r="I91" s="69"/>
      <c r="J91" s="64" t="str">
        <f t="shared" si="1"/>
        <v xml:space="preserve"> </v>
      </c>
    </row>
    <row r="92" spans="1:10" ht="17.25" customHeight="1">
      <c r="A92" s="58"/>
      <c r="B92" s="59"/>
      <c r="C92" s="44"/>
      <c r="D92" s="44"/>
      <c r="E92" s="44" t="str">
        <f>LOOKUP(D92,⑩勘定科目表!$A$2:$A$12,⑩勘定科目表!$B$2:$B$12)</f>
        <v xml:space="preserve"> </v>
      </c>
      <c r="F92" s="60"/>
      <c r="G92" s="61"/>
      <c r="H92" s="59"/>
      <c r="I92" s="69"/>
      <c r="J92" s="64" t="str">
        <f t="shared" si="1"/>
        <v xml:space="preserve"> </v>
      </c>
    </row>
    <row r="93" spans="1:10" ht="17.25" customHeight="1">
      <c r="A93" s="58"/>
      <c r="B93" s="59"/>
      <c r="C93" s="44"/>
      <c r="D93" s="44"/>
      <c r="E93" s="44" t="str">
        <f>LOOKUP(D93,⑩勘定科目表!$A$2:$A$12,⑩勘定科目表!$B$2:$B$12)</f>
        <v xml:space="preserve"> </v>
      </c>
      <c r="F93" s="60"/>
      <c r="G93" s="61"/>
      <c r="H93" s="59"/>
      <c r="I93" s="69"/>
      <c r="J93" s="64" t="str">
        <f t="shared" si="1"/>
        <v xml:space="preserve"> </v>
      </c>
    </row>
    <row r="94" spans="1:10" ht="17.25" customHeight="1" thickBot="1">
      <c r="A94" s="70"/>
      <c r="B94" s="71"/>
      <c r="C94" s="148"/>
      <c r="D94" s="143"/>
      <c r="E94" s="143" t="str">
        <f>LOOKUP(D94,⑩勘定科目表!$A$2:$A$12,⑩勘定科目表!$B$2:$B$12)</f>
        <v xml:space="preserve"> </v>
      </c>
      <c r="F94" s="73"/>
      <c r="G94" s="74"/>
      <c r="H94" s="72"/>
      <c r="I94" s="75"/>
      <c r="J94" s="77" t="str">
        <f t="shared" si="1"/>
        <v xml:space="preserve"> </v>
      </c>
    </row>
    <row r="95" spans="1:10" ht="17.25" customHeight="1" thickTop="1" thickBot="1">
      <c r="A95" s="78"/>
      <c r="B95" s="79"/>
      <c r="C95" s="150"/>
      <c r="D95" s="144"/>
      <c r="E95" s="147" t="s">
        <v>13</v>
      </c>
      <c r="F95" s="80"/>
      <c r="G95" s="81"/>
      <c r="H95" s="82">
        <f>SUM(H52:H94)</f>
        <v>0</v>
      </c>
      <c r="I95" s="83">
        <f>SUM(I52:I94)</f>
        <v>0</v>
      </c>
      <c r="J95" s="84">
        <f>H95-I95</f>
        <v>0</v>
      </c>
    </row>
    <row r="96" spans="1:10" ht="17.25" customHeight="1"/>
    <row r="97" spans="1:10" ht="21">
      <c r="A97" s="464" t="s">
        <v>336</v>
      </c>
      <c r="B97" s="464"/>
      <c r="C97" s="464"/>
      <c r="D97" s="464"/>
      <c r="E97" s="336"/>
      <c r="F97" s="392" t="s">
        <v>337</v>
      </c>
      <c r="G97" s="336" t="s">
        <v>339</v>
      </c>
      <c r="H97" s="392" t="s">
        <v>334</v>
      </c>
      <c r="I97" s="392"/>
      <c r="J97" s="392"/>
    </row>
    <row r="98" spans="1:10" ht="17.25" customHeight="1" thickBot="1">
      <c r="A98" s="465" t="s">
        <v>62</v>
      </c>
      <c r="B98" s="465"/>
      <c r="C98" s="465"/>
      <c r="D98" s="465"/>
      <c r="E98" s="465"/>
      <c r="F98" s="465"/>
      <c r="G98" s="455" t="s">
        <v>390</v>
      </c>
      <c r="H98" s="455"/>
      <c r="I98" s="455"/>
      <c r="J98" s="455"/>
    </row>
    <row r="99" spans="1:10" ht="17.25" customHeight="1" thickBot="1">
      <c r="A99" s="94" t="s">
        <v>16</v>
      </c>
      <c r="B99" s="56" t="s">
        <v>17</v>
      </c>
      <c r="C99" s="141" t="s">
        <v>32</v>
      </c>
      <c r="D99" s="141" t="s">
        <v>86</v>
      </c>
      <c r="E99" s="146" t="s">
        <v>74</v>
      </c>
      <c r="F99" s="466" t="s">
        <v>75</v>
      </c>
      <c r="G99" s="467"/>
      <c r="H99" s="56" t="s">
        <v>76</v>
      </c>
      <c r="I99" s="95" t="s">
        <v>77</v>
      </c>
      <c r="J99" s="96" t="s">
        <v>78</v>
      </c>
    </row>
    <row r="100" spans="1:10" ht="17.25" customHeight="1" thickTop="1">
      <c r="A100" s="187"/>
      <c r="B100" s="188"/>
      <c r="C100" s="189"/>
      <c r="D100" s="189"/>
      <c r="E100" s="190" t="s">
        <v>18</v>
      </c>
      <c r="F100" s="196"/>
      <c r="G100" s="192"/>
      <c r="H100" s="193" t="str">
        <f>IF(D101=0," ",H95)</f>
        <v xml:space="preserve"> </v>
      </c>
      <c r="I100" s="197" t="str">
        <f>IF(D101=0," ",I95)</f>
        <v xml:space="preserve"> </v>
      </c>
      <c r="J100" s="195" t="str">
        <f>IF(D101=0," ",H100-I100)</f>
        <v xml:space="preserve"> </v>
      </c>
    </row>
    <row r="101" spans="1:10" ht="17.25" customHeight="1">
      <c r="A101" s="58"/>
      <c r="B101" s="59"/>
      <c r="C101" s="44"/>
      <c r="D101" s="44"/>
      <c r="E101" s="44" t="str">
        <f>LOOKUP(D101,⑩勘定科目表!$A$2:$A$12,⑩勘定科目表!$B$2:$B$12)</f>
        <v xml:space="preserve"> </v>
      </c>
      <c r="F101" s="60"/>
      <c r="G101" s="61"/>
      <c r="H101" s="65"/>
      <c r="I101" s="66"/>
      <c r="J101" s="64" t="str">
        <f>IF(D101=0," ",J100+H101-I101)</f>
        <v xml:space="preserve"> </v>
      </c>
    </row>
    <row r="102" spans="1:10" ht="17.25" customHeight="1">
      <c r="A102" s="58"/>
      <c r="B102" s="59"/>
      <c r="C102" s="44"/>
      <c r="D102" s="44"/>
      <c r="E102" s="44" t="str">
        <f>LOOKUP(D102,⑩勘定科目表!$A$2:$A$12,⑩勘定科目表!$B$2:$B$12)</f>
        <v xml:space="preserve"> </v>
      </c>
      <c r="F102" s="60"/>
      <c r="G102" s="61"/>
      <c r="H102" s="65"/>
      <c r="I102" s="66"/>
      <c r="J102" s="64" t="str">
        <f>IF(D102=0," ",J101+H102-I102)</f>
        <v xml:space="preserve"> </v>
      </c>
    </row>
    <row r="103" spans="1:10" ht="17.25" customHeight="1">
      <c r="A103" s="58"/>
      <c r="B103" s="59"/>
      <c r="C103" s="44"/>
      <c r="D103" s="44"/>
      <c r="E103" s="44" t="str">
        <f>LOOKUP(D103,⑩勘定科目表!$A$2:$A$12,⑩勘定科目表!$B$2:$B$12)</f>
        <v xml:space="preserve"> </v>
      </c>
      <c r="F103" s="60"/>
      <c r="G103" s="61"/>
      <c r="H103" s="65"/>
      <c r="I103" s="66"/>
      <c r="J103" s="64" t="str">
        <f t="shared" ref="J103:J147" si="2">IF(D103=0," ",J102+H103-I103)</f>
        <v xml:space="preserve"> </v>
      </c>
    </row>
    <row r="104" spans="1:10" ht="17.25" customHeight="1">
      <c r="A104" s="58"/>
      <c r="B104" s="59"/>
      <c r="C104" s="44"/>
      <c r="D104" s="44"/>
      <c r="E104" s="44" t="str">
        <f>LOOKUP(D104,⑩勘定科目表!$A$2:$A$12,⑩勘定科目表!$B$2:$B$12)</f>
        <v xml:space="preserve"> </v>
      </c>
      <c r="F104" s="60"/>
      <c r="G104" s="61"/>
      <c r="H104" s="65"/>
      <c r="I104" s="66"/>
      <c r="J104" s="64" t="str">
        <f t="shared" si="2"/>
        <v xml:space="preserve"> </v>
      </c>
    </row>
    <row r="105" spans="1:10" ht="17.25" customHeight="1">
      <c r="A105" s="58"/>
      <c r="B105" s="59"/>
      <c r="C105" s="44"/>
      <c r="D105" s="44"/>
      <c r="E105" s="44" t="str">
        <f>LOOKUP(D105,⑩勘定科目表!$A$2:$A$12,⑩勘定科目表!$B$2:$B$12)</f>
        <v xml:space="preserve"> </v>
      </c>
      <c r="F105" s="60"/>
      <c r="G105" s="61"/>
      <c r="H105" s="65"/>
      <c r="I105" s="66"/>
      <c r="J105" s="64" t="str">
        <f t="shared" si="2"/>
        <v xml:space="preserve"> </v>
      </c>
    </row>
    <row r="106" spans="1:10" ht="17.25" customHeight="1">
      <c r="A106" s="58"/>
      <c r="B106" s="59"/>
      <c r="C106" s="44"/>
      <c r="D106" s="44"/>
      <c r="E106" s="44" t="str">
        <f>LOOKUP(D106,⑩勘定科目表!$A$2:$A$12,⑩勘定科目表!$B$2:$B$12)</f>
        <v xml:space="preserve"> </v>
      </c>
      <c r="F106" s="60"/>
      <c r="G106" s="61"/>
      <c r="H106" s="65"/>
      <c r="I106" s="66"/>
      <c r="J106" s="64" t="str">
        <f t="shared" si="2"/>
        <v xml:space="preserve"> </v>
      </c>
    </row>
    <row r="107" spans="1:10" ht="17.25" customHeight="1">
      <c r="A107" s="58"/>
      <c r="B107" s="59"/>
      <c r="C107" s="44"/>
      <c r="D107" s="44"/>
      <c r="E107" s="44" t="str">
        <f>LOOKUP(D107,⑩勘定科目表!$A$2:$A$12,⑩勘定科目表!$B$2:$B$12)</f>
        <v xml:space="preserve"> </v>
      </c>
      <c r="F107" s="60"/>
      <c r="G107" s="61"/>
      <c r="H107" s="65"/>
      <c r="I107" s="66"/>
      <c r="J107" s="64" t="str">
        <f t="shared" si="2"/>
        <v xml:space="preserve"> </v>
      </c>
    </row>
    <row r="108" spans="1:10" ht="17.25" customHeight="1">
      <c r="A108" s="58"/>
      <c r="B108" s="59"/>
      <c r="C108" s="44"/>
      <c r="D108" s="44"/>
      <c r="E108" s="44" t="str">
        <f>LOOKUP(D108,⑩勘定科目表!$A$2:$A$12,⑩勘定科目表!$B$2:$B$12)</f>
        <v xml:space="preserve"> </v>
      </c>
      <c r="F108" s="60"/>
      <c r="G108" s="61"/>
      <c r="H108" s="65"/>
      <c r="I108" s="66"/>
      <c r="J108" s="64" t="str">
        <f t="shared" si="2"/>
        <v xml:space="preserve"> </v>
      </c>
    </row>
    <row r="109" spans="1:10" ht="17.25" customHeight="1">
      <c r="A109" s="58"/>
      <c r="B109" s="59"/>
      <c r="C109" s="44"/>
      <c r="D109" s="44"/>
      <c r="E109" s="44" t="str">
        <f>LOOKUP(D109,⑩勘定科目表!$A$2:$A$12,⑩勘定科目表!$B$2:$B$12)</f>
        <v xml:space="preserve"> </v>
      </c>
      <c r="F109" s="60"/>
      <c r="G109" s="61"/>
      <c r="H109" s="65"/>
      <c r="I109" s="66"/>
      <c r="J109" s="64" t="str">
        <f t="shared" si="2"/>
        <v xml:space="preserve"> </v>
      </c>
    </row>
    <row r="110" spans="1:10" ht="17.25" customHeight="1">
      <c r="A110" s="58"/>
      <c r="B110" s="59"/>
      <c r="C110" s="44"/>
      <c r="D110" s="44"/>
      <c r="E110" s="44" t="str">
        <f>LOOKUP(D110,⑩勘定科目表!$A$2:$A$12,⑩勘定科目表!$B$2:$B$12)</f>
        <v xml:space="preserve"> </v>
      </c>
      <c r="F110" s="60"/>
      <c r="G110" s="61"/>
      <c r="H110" s="65"/>
      <c r="I110" s="66"/>
      <c r="J110" s="64" t="str">
        <f t="shared" si="2"/>
        <v xml:space="preserve"> </v>
      </c>
    </row>
    <row r="111" spans="1:10" ht="17.25" customHeight="1">
      <c r="A111" s="58"/>
      <c r="B111" s="59"/>
      <c r="C111" s="44"/>
      <c r="D111" s="44"/>
      <c r="E111" s="44" t="str">
        <f>LOOKUP(D111,⑩勘定科目表!$A$2:$A$12,⑩勘定科目表!$B$2:$B$12)</f>
        <v xml:space="preserve"> </v>
      </c>
      <c r="F111" s="60"/>
      <c r="G111" s="61"/>
      <c r="H111" s="65"/>
      <c r="I111" s="66"/>
      <c r="J111" s="64" t="str">
        <f t="shared" si="2"/>
        <v xml:space="preserve"> </v>
      </c>
    </row>
    <row r="112" spans="1:10" ht="17.25" customHeight="1">
      <c r="A112" s="58"/>
      <c r="B112" s="59"/>
      <c r="C112" s="44"/>
      <c r="D112" s="44"/>
      <c r="E112" s="44" t="str">
        <f>LOOKUP(D112,⑩勘定科目表!$A$2:$A$12,⑩勘定科目表!$B$2:$B$12)</f>
        <v xml:space="preserve"> </v>
      </c>
      <c r="F112" s="60"/>
      <c r="G112" s="61"/>
      <c r="H112" s="65"/>
      <c r="I112" s="66"/>
      <c r="J112" s="64" t="str">
        <f t="shared" si="2"/>
        <v xml:space="preserve"> </v>
      </c>
    </row>
    <row r="113" spans="1:10" ht="17.25" customHeight="1">
      <c r="A113" s="58"/>
      <c r="B113" s="59"/>
      <c r="C113" s="44"/>
      <c r="D113" s="44"/>
      <c r="E113" s="44" t="str">
        <f>LOOKUP(D113,⑩勘定科目表!$A$2:$A$12,⑩勘定科目表!$B$2:$B$12)</f>
        <v xml:space="preserve"> </v>
      </c>
      <c r="F113" s="60"/>
      <c r="G113" s="61"/>
      <c r="H113" s="65"/>
      <c r="I113" s="66"/>
      <c r="J113" s="64" t="str">
        <f t="shared" si="2"/>
        <v xml:space="preserve"> </v>
      </c>
    </row>
    <row r="114" spans="1:10" ht="17.25" customHeight="1">
      <c r="A114" s="58"/>
      <c r="B114" s="59"/>
      <c r="C114" s="44"/>
      <c r="D114" s="44"/>
      <c r="E114" s="44" t="str">
        <f>LOOKUP(D114,⑩勘定科目表!$A$2:$A$12,⑩勘定科目表!$B$2:$B$12)</f>
        <v xml:space="preserve"> </v>
      </c>
      <c r="F114" s="60"/>
      <c r="G114" s="61"/>
      <c r="H114" s="65"/>
      <c r="I114" s="66"/>
      <c r="J114" s="64" t="str">
        <f t="shared" si="2"/>
        <v xml:space="preserve"> </v>
      </c>
    </row>
    <row r="115" spans="1:10" ht="17.25" customHeight="1">
      <c r="A115" s="58"/>
      <c r="B115" s="59"/>
      <c r="C115" s="44"/>
      <c r="D115" s="44"/>
      <c r="E115" s="44" t="str">
        <f>LOOKUP(D115,⑩勘定科目表!$A$2:$A$12,⑩勘定科目表!$B$2:$B$12)</f>
        <v xml:space="preserve"> </v>
      </c>
      <c r="F115" s="60"/>
      <c r="G115" s="61"/>
      <c r="H115" s="65"/>
      <c r="I115" s="66"/>
      <c r="J115" s="64" t="str">
        <f t="shared" si="2"/>
        <v xml:space="preserve"> </v>
      </c>
    </row>
    <row r="116" spans="1:10" ht="17.25" customHeight="1">
      <c r="A116" s="58"/>
      <c r="B116" s="59"/>
      <c r="C116" s="44"/>
      <c r="D116" s="44"/>
      <c r="E116" s="44" t="str">
        <f>LOOKUP(D116,⑩勘定科目表!$A$2:$A$12,⑩勘定科目表!$B$2:$B$12)</f>
        <v xml:space="preserve"> </v>
      </c>
      <c r="F116" s="60"/>
      <c r="G116" s="61"/>
      <c r="H116" s="65"/>
      <c r="I116" s="66"/>
      <c r="J116" s="64" t="str">
        <f t="shared" si="2"/>
        <v xml:space="preserve"> </v>
      </c>
    </row>
    <row r="117" spans="1:10" ht="14.25">
      <c r="A117" s="58"/>
      <c r="B117" s="59"/>
      <c r="C117" s="44"/>
      <c r="D117" s="44"/>
      <c r="E117" s="44" t="str">
        <f>LOOKUP(D117,⑩勘定科目表!$A$2:$A$12,⑩勘定科目表!$B$2:$B$12)</f>
        <v xml:space="preserve"> </v>
      </c>
      <c r="F117" s="60"/>
      <c r="G117" s="61"/>
      <c r="H117" s="65"/>
      <c r="I117" s="66"/>
      <c r="J117" s="64" t="str">
        <f t="shared" si="2"/>
        <v xml:space="preserve"> </v>
      </c>
    </row>
    <row r="118" spans="1:10" ht="14.25">
      <c r="A118" s="58"/>
      <c r="B118" s="59"/>
      <c r="C118" s="44"/>
      <c r="D118" s="44"/>
      <c r="E118" s="44" t="str">
        <f>LOOKUP(D118,⑩勘定科目表!$A$2:$A$12,⑩勘定科目表!$B$2:$B$12)</f>
        <v xml:space="preserve"> </v>
      </c>
      <c r="F118" s="60"/>
      <c r="G118" s="61"/>
      <c r="H118" s="65"/>
      <c r="I118" s="66"/>
      <c r="J118" s="64" t="str">
        <f t="shared" si="2"/>
        <v xml:space="preserve"> </v>
      </c>
    </row>
    <row r="119" spans="1:10" ht="14.25">
      <c r="A119" s="58"/>
      <c r="B119" s="59"/>
      <c r="C119" s="44"/>
      <c r="D119" s="44"/>
      <c r="E119" s="44" t="str">
        <f>LOOKUP(D119,⑩勘定科目表!$A$2:$A$12,⑩勘定科目表!$B$2:$B$12)</f>
        <v xml:space="preserve"> </v>
      </c>
      <c r="F119" s="60"/>
      <c r="G119" s="61"/>
      <c r="H119" s="65"/>
      <c r="I119" s="66"/>
      <c r="J119" s="64" t="str">
        <f t="shared" si="2"/>
        <v xml:space="preserve"> </v>
      </c>
    </row>
    <row r="120" spans="1:10" ht="14.25">
      <c r="A120" s="58"/>
      <c r="B120" s="59"/>
      <c r="C120" s="44"/>
      <c r="D120" s="44"/>
      <c r="E120" s="44" t="str">
        <f>LOOKUP(D120,⑩勘定科目表!$A$2:$A$12,⑩勘定科目表!$B$2:$B$12)</f>
        <v xml:space="preserve"> </v>
      </c>
      <c r="F120" s="60"/>
      <c r="G120" s="61"/>
      <c r="H120" s="65"/>
      <c r="I120" s="66"/>
      <c r="J120" s="64" t="str">
        <f t="shared" si="2"/>
        <v xml:space="preserve"> </v>
      </c>
    </row>
    <row r="121" spans="1:10" ht="14.25">
      <c r="A121" s="58"/>
      <c r="B121" s="59"/>
      <c r="C121" s="44"/>
      <c r="D121" s="44"/>
      <c r="E121" s="44" t="str">
        <f>LOOKUP(D121,⑩勘定科目表!$A$2:$A$12,⑩勘定科目表!$B$2:$B$12)</f>
        <v xml:space="preserve"> </v>
      </c>
      <c r="F121" s="60"/>
      <c r="G121" s="61"/>
      <c r="H121" s="65"/>
      <c r="I121" s="66"/>
      <c r="J121" s="64" t="str">
        <f t="shared" si="2"/>
        <v xml:space="preserve"> </v>
      </c>
    </row>
    <row r="122" spans="1:10" ht="14.25">
      <c r="A122" s="58"/>
      <c r="B122" s="59"/>
      <c r="C122" s="44"/>
      <c r="D122" s="44"/>
      <c r="E122" s="44" t="str">
        <f>LOOKUP(D122,⑩勘定科目表!$A$2:$A$12,⑩勘定科目表!$B$2:$B$12)</f>
        <v xml:space="preserve"> </v>
      </c>
      <c r="F122" s="60"/>
      <c r="G122" s="61"/>
      <c r="H122" s="65"/>
      <c r="I122" s="66"/>
      <c r="J122" s="64" t="str">
        <f t="shared" si="2"/>
        <v xml:space="preserve"> </v>
      </c>
    </row>
    <row r="123" spans="1:10" ht="14.25">
      <c r="A123" s="58"/>
      <c r="B123" s="59"/>
      <c r="C123" s="44"/>
      <c r="D123" s="44"/>
      <c r="E123" s="44" t="str">
        <f>LOOKUP(D123,⑩勘定科目表!$A$2:$A$12,⑩勘定科目表!$B$2:$B$12)</f>
        <v xml:space="preserve"> </v>
      </c>
      <c r="F123" s="60"/>
      <c r="G123" s="61"/>
      <c r="H123" s="65"/>
      <c r="I123" s="66"/>
      <c r="J123" s="64" t="str">
        <f t="shared" si="2"/>
        <v xml:space="preserve"> </v>
      </c>
    </row>
    <row r="124" spans="1:10" ht="14.25">
      <c r="A124" s="58"/>
      <c r="B124" s="59"/>
      <c r="C124" s="44"/>
      <c r="D124" s="44"/>
      <c r="E124" s="44" t="str">
        <f>LOOKUP(D124,⑩勘定科目表!$A$2:$A$12,⑩勘定科目表!$B$2:$B$12)</f>
        <v xml:space="preserve"> </v>
      </c>
      <c r="F124" s="60"/>
      <c r="G124" s="61"/>
      <c r="H124" s="65"/>
      <c r="I124" s="66"/>
      <c r="J124" s="64" t="str">
        <f t="shared" si="2"/>
        <v xml:space="preserve"> </v>
      </c>
    </row>
    <row r="125" spans="1:10" ht="14.25">
      <c r="A125" s="58"/>
      <c r="B125" s="59"/>
      <c r="C125" s="44"/>
      <c r="D125" s="44"/>
      <c r="E125" s="44" t="str">
        <f>LOOKUP(D125,⑩勘定科目表!$A$2:$A$12,⑩勘定科目表!$B$2:$B$12)</f>
        <v xml:space="preserve"> </v>
      </c>
      <c r="F125" s="60"/>
      <c r="G125" s="61"/>
      <c r="H125" s="65"/>
      <c r="I125" s="66"/>
      <c r="J125" s="64" t="str">
        <f t="shared" si="2"/>
        <v xml:space="preserve"> </v>
      </c>
    </row>
    <row r="126" spans="1:10" ht="14.25">
      <c r="A126" s="58"/>
      <c r="B126" s="59"/>
      <c r="C126" s="44"/>
      <c r="D126" s="44"/>
      <c r="E126" s="44" t="str">
        <f>LOOKUP(D126,⑩勘定科目表!$A$2:$A$12,⑩勘定科目表!$B$2:$B$12)</f>
        <v xml:space="preserve"> </v>
      </c>
      <c r="F126" s="60"/>
      <c r="G126" s="61"/>
      <c r="H126" s="65"/>
      <c r="I126" s="66"/>
      <c r="J126" s="64" t="str">
        <f t="shared" si="2"/>
        <v xml:space="preserve"> </v>
      </c>
    </row>
    <row r="127" spans="1:10" ht="14.25">
      <c r="A127" s="58"/>
      <c r="B127" s="59"/>
      <c r="C127" s="44"/>
      <c r="D127" s="44"/>
      <c r="E127" s="44" t="str">
        <f>LOOKUP(D127,⑩勘定科目表!$A$2:$A$12,⑩勘定科目表!$B$2:$B$12)</f>
        <v xml:space="preserve"> </v>
      </c>
      <c r="F127" s="60"/>
      <c r="G127" s="61"/>
      <c r="H127" s="65"/>
      <c r="I127" s="66"/>
      <c r="J127" s="64" t="str">
        <f t="shared" si="2"/>
        <v xml:space="preserve"> </v>
      </c>
    </row>
    <row r="128" spans="1:10" ht="14.25">
      <c r="A128" s="58"/>
      <c r="B128" s="59"/>
      <c r="C128" s="44"/>
      <c r="D128" s="44"/>
      <c r="E128" s="44" t="str">
        <f>LOOKUP(D128,⑩勘定科目表!$A$2:$A$12,⑩勘定科目表!$B$2:$B$12)</f>
        <v xml:space="preserve"> </v>
      </c>
      <c r="F128" s="60"/>
      <c r="G128" s="61"/>
      <c r="H128" s="65"/>
      <c r="I128" s="66"/>
      <c r="J128" s="64" t="str">
        <f t="shared" si="2"/>
        <v xml:space="preserve"> </v>
      </c>
    </row>
    <row r="129" spans="1:10" ht="14.25">
      <c r="A129" s="58"/>
      <c r="B129" s="59"/>
      <c r="C129" s="44"/>
      <c r="D129" s="44"/>
      <c r="E129" s="44" t="str">
        <f>LOOKUP(D129,⑩勘定科目表!$A$2:$A$12,⑩勘定科目表!$B$2:$B$12)</f>
        <v xml:space="preserve"> </v>
      </c>
      <c r="F129" s="60"/>
      <c r="G129" s="61"/>
      <c r="H129" s="65"/>
      <c r="I129" s="66"/>
      <c r="J129" s="64" t="str">
        <f t="shared" si="2"/>
        <v xml:space="preserve"> </v>
      </c>
    </row>
    <row r="130" spans="1:10" ht="14.25">
      <c r="A130" s="58"/>
      <c r="B130" s="59"/>
      <c r="C130" s="44"/>
      <c r="D130" s="44"/>
      <c r="E130" s="44" t="str">
        <f>LOOKUP(D130,⑩勘定科目表!$A$2:$A$12,⑩勘定科目表!$B$2:$B$12)</f>
        <v xml:space="preserve"> </v>
      </c>
      <c r="F130" s="60"/>
      <c r="G130" s="61"/>
      <c r="H130" s="65"/>
      <c r="I130" s="66"/>
      <c r="J130" s="64" t="str">
        <f t="shared" si="2"/>
        <v xml:space="preserve"> </v>
      </c>
    </row>
    <row r="131" spans="1:10" ht="14.25">
      <c r="A131" s="58"/>
      <c r="B131" s="59"/>
      <c r="C131" s="44"/>
      <c r="D131" s="44"/>
      <c r="E131" s="44" t="str">
        <f>LOOKUP(D131,⑩勘定科目表!$A$2:$A$12,⑩勘定科目表!$B$2:$B$12)</f>
        <v xml:space="preserve"> </v>
      </c>
      <c r="F131" s="60"/>
      <c r="G131" s="61"/>
      <c r="H131" s="65"/>
      <c r="I131" s="66"/>
      <c r="J131" s="64" t="str">
        <f t="shared" si="2"/>
        <v xml:space="preserve"> </v>
      </c>
    </row>
    <row r="132" spans="1:10" ht="14.25">
      <c r="A132" s="58"/>
      <c r="B132" s="59"/>
      <c r="C132" s="44"/>
      <c r="D132" s="44"/>
      <c r="E132" s="44" t="str">
        <f>LOOKUP(D132,⑩勘定科目表!$A$2:$A$12,⑩勘定科目表!$B$2:$B$12)</f>
        <v xml:space="preserve"> </v>
      </c>
      <c r="F132" s="60"/>
      <c r="G132" s="61"/>
      <c r="H132" s="59"/>
      <c r="I132" s="69"/>
      <c r="J132" s="64" t="str">
        <f t="shared" si="2"/>
        <v xml:space="preserve"> </v>
      </c>
    </row>
    <row r="133" spans="1:10" ht="14.25">
      <c r="A133" s="58"/>
      <c r="B133" s="59"/>
      <c r="C133" s="44"/>
      <c r="D133" s="44"/>
      <c r="E133" s="44" t="str">
        <f>LOOKUP(D133,⑩勘定科目表!$A$2:$A$12,⑩勘定科目表!$B$2:$B$12)</f>
        <v xml:space="preserve"> </v>
      </c>
      <c r="F133" s="60"/>
      <c r="G133" s="61"/>
      <c r="H133" s="59"/>
      <c r="I133" s="69"/>
      <c r="J133" s="64" t="str">
        <f t="shared" si="2"/>
        <v xml:space="preserve"> </v>
      </c>
    </row>
    <row r="134" spans="1:10" ht="14.25">
      <c r="A134" s="58"/>
      <c r="B134" s="59"/>
      <c r="C134" s="44"/>
      <c r="D134" s="44"/>
      <c r="E134" s="44" t="str">
        <f>LOOKUP(D134,⑩勘定科目表!$A$2:$A$12,⑩勘定科目表!$B$2:$B$12)</f>
        <v xml:space="preserve"> </v>
      </c>
      <c r="F134" s="60"/>
      <c r="G134" s="61"/>
      <c r="H134" s="59"/>
      <c r="I134" s="69"/>
      <c r="J134" s="64" t="str">
        <f t="shared" si="2"/>
        <v xml:space="preserve"> </v>
      </c>
    </row>
    <row r="135" spans="1:10" ht="14.25">
      <c r="A135" s="58"/>
      <c r="B135" s="59"/>
      <c r="C135" s="44"/>
      <c r="D135" s="44"/>
      <c r="E135" s="44" t="str">
        <f>LOOKUP(D135,⑩勘定科目表!$A$2:$A$12,⑩勘定科目表!$B$2:$B$12)</f>
        <v xml:space="preserve"> </v>
      </c>
      <c r="F135" s="60"/>
      <c r="G135" s="61"/>
      <c r="H135" s="59"/>
      <c r="I135" s="69"/>
      <c r="J135" s="64" t="str">
        <f t="shared" si="2"/>
        <v xml:space="preserve"> </v>
      </c>
    </row>
    <row r="136" spans="1:10" ht="14.25">
      <c r="A136" s="58"/>
      <c r="B136" s="59"/>
      <c r="C136" s="44"/>
      <c r="D136" s="44"/>
      <c r="E136" s="44" t="str">
        <f>LOOKUP(D136,⑩勘定科目表!$A$2:$A$12,⑩勘定科目表!$B$2:$B$12)</f>
        <v xml:space="preserve"> </v>
      </c>
      <c r="F136" s="60"/>
      <c r="G136" s="61"/>
      <c r="H136" s="59"/>
      <c r="I136" s="69"/>
      <c r="J136" s="64" t="str">
        <f t="shared" si="2"/>
        <v xml:space="preserve"> </v>
      </c>
    </row>
    <row r="137" spans="1:10" ht="14.25">
      <c r="A137" s="58"/>
      <c r="B137" s="59"/>
      <c r="C137" s="44"/>
      <c r="D137" s="44"/>
      <c r="E137" s="44" t="str">
        <f>LOOKUP(D137,⑩勘定科目表!$A$2:$A$12,⑩勘定科目表!$B$2:$B$12)</f>
        <v xml:space="preserve"> </v>
      </c>
      <c r="F137" s="60"/>
      <c r="G137" s="61"/>
      <c r="H137" s="59"/>
      <c r="I137" s="69"/>
      <c r="J137" s="64" t="str">
        <f t="shared" si="2"/>
        <v xml:space="preserve"> </v>
      </c>
    </row>
    <row r="138" spans="1:10" ht="14.25">
      <c r="A138" s="58"/>
      <c r="B138" s="59"/>
      <c r="C138" s="44"/>
      <c r="D138" s="44"/>
      <c r="E138" s="44" t="str">
        <f>LOOKUP(D138,⑩勘定科目表!$A$2:$A$12,⑩勘定科目表!$B$2:$B$12)</f>
        <v xml:space="preserve"> </v>
      </c>
      <c r="F138" s="60"/>
      <c r="G138" s="61"/>
      <c r="H138" s="59"/>
      <c r="I138" s="69"/>
      <c r="J138" s="64" t="str">
        <f t="shared" si="2"/>
        <v xml:space="preserve"> </v>
      </c>
    </row>
    <row r="139" spans="1:10" ht="14.25">
      <c r="A139" s="58"/>
      <c r="B139" s="59"/>
      <c r="C139" s="44"/>
      <c r="D139" s="44"/>
      <c r="E139" s="44" t="str">
        <f>LOOKUP(D139,⑩勘定科目表!$A$2:$A$12,⑩勘定科目表!$B$2:$B$12)</f>
        <v xml:space="preserve"> </v>
      </c>
      <c r="F139" s="60"/>
      <c r="G139" s="61"/>
      <c r="H139" s="59"/>
      <c r="I139" s="69"/>
      <c r="J139" s="64" t="str">
        <f t="shared" si="2"/>
        <v xml:space="preserve"> </v>
      </c>
    </row>
    <row r="140" spans="1:10" ht="14.25">
      <c r="A140" s="58"/>
      <c r="B140" s="59"/>
      <c r="C140" s="44"/>
      <c r="D140" s="44"/>
      <c r="E140" s="44" t="str">
        <f>LOOKUP(D140,⑩勘定科目表!$A$2:$A$12,⑩勘定科目表!$B$2:$B$12)</f>
        <v xml:space="preserve"> </v>
      </c>
      <c r="F140" s="60"/>
      <c r="G140" s="61"/>
      <c r="H140" s="59"/>
      <c r="I140" s="69"/>
      <c r="J140" s="64" t="str">
        <f t="shared" si="2"/>
        <v xml:space="preserve"> </v>
      </c>
    </row>
    <row r="141" spans="1:10" ht="14.25">
      <c r="A141" s="58"/>
      <c r="B141" s="59"/>
      <c r="C141" s="44"/>
      <c r="D141" s="44"/>
      <c r="E141" s="44"/>
      <c r="F141" s="60"/>
      <c r="G141" s="61"/>
      <c r="H141" s="59"/>
      <c r="I141" s="69"/>
      <c r="J141" s="64" t="str">
        <f t="shared" si="2"/>
        <v xml:space="preserve"> </v>
      </c>
    </row>
    <row r="142" spans="1:10" ht="14.25">
      <c r="A142" s="58"/>
      <c r="B142" s="59"/>
      <c r="C142" s="44"/>
      <c r="D142" s="44"/>
      <c r="E142" s="44"/>
      <c r="F142" s="60"/>
      <c r="G142" s="61"/>
      <c r="H142" s="59"/>
      <c r="I142" s="69"/>
      <c r="J142" s="64" t="str">
        <f t="shared" si="2"/>
        <v xml:space="preserve"> </v>
      </c>
    </row>
    <row r="143" spans="1:10" ht="14.25">
      <c r="A143" s="58"/>
      <c r="B143" s="59"/>
      <c r="C143" s="44"/>
      <c r="D143" s="44"/>
      <c r="E143" s="44"/>
      <c r="F143" s="60"/>
      <c r="G143" s="61"/>
      <c r="H143" s="59"/>
      <c r="I143" s="69"/>
      <c r="J143" s="64" t="str">
        <f t="shared" si="2"/>
        <v xml:space="preserve"> </v>
      </c>
    </row>
    <row r="144" spans="1:10" ht="14.25">
      <c r="A144" s="58"/>
      <c r="B144" s="59"/>
      <c r="C144" s="44"/>
      <c r="D144" s="44"/>
      <c r="E144" s="44"/>
      <c r="F144" s="60"/>
      <c r="G144" s="61"/>
      <c r="H144" s="59"/>
      <c r="I144" s="69"/>
      <c r="J144" s="64" t="str">
        <f t="shared" si="2"/>
        <v xml:space="preserve"> </v>
      </c>
    </row>
    <row r="145" spans="1:10" ht="14.25">
      <c r="A145" s="58"/>
      <c r="B145" s="59"/>
      <c r="C145" s="44"/>
      <c r="D145" s="44"/>
      <c r="E145" s="44" t="str">
        <f>LOOKUP(D145,⑩勘定科目表!$A$2:$A$12,⑩勘定科目表!$B$2:$B$12)</f>
        <v xml:space="preserve"> </v>
      </c>
      <c r="F145" s="60"/>
      <c r="G145" s="61"/>
      <c r="H145" s="59"/>
      <c r="I145" s="69"/>
      <c r="J145" s="64" t="str">
        <f t="shared" si="2"/>
        <v xml:space="preserve"> </v>
      </c>
    </row>
    <row r="146" spans="1:10" ht="14.25">
      <c r="A146" s="58"/>
      <c r="B146" s="59"/>
      <c r="C146" s="44"/>
      <c r="D146" s="44"/>
      <c r="E146" s="44" t="str">
        <f>LOOKUP(D146,⑩勘定科目表!$A$2:$A$12,⑩勘定科目表!$B$2:$B$12)</f>
        <v xml:space="preserve"> </v>
      </c>
      <c r="F146" s="60"/>
      <c r="G146" s="61"/>
      <c r="H146" s="59"/>
      <c r="I146" s="69"/>
      <c r="J146" s="64" t="str">
        <f>IF(D146=0," ",J145+H146-I146)</f>
        <v xml:space="preserve"> </v>
      </c>
    </row>
    <row r="147" spans="1:10" ht="14.65" thickBot="1">
      <c r="A147" s="70"/>
      <c r="B147" s="71"/>
      <c r="C147" s="148"/>
      <c r="D147" s="143"/>
      <c r="E147" s="143" t="str">
        <f>LOOKUP(D147,⑩勘定科目表!$A$2:$A$12,⑩勘定科目表!$B$2:$B$12)</f>
        <v xml:space="preserve"> </v>
      </c>
      <c r="F147" s="73"/>
      <c r="G147" s="74"/>
      <c r="H147" s="72"/>
      <c r="I147" s="75"/>
      <c r="J147" s="77" t="str">
        <f t="shared" si="2"/>
        <v xml:space="preserve"> </v>
      </c>
    </row>
    <row r="148" spans="1:10" ht="15" thickTop="1" thickBot="1">
      <c r="A148" s="78"/>
      <c r="B148" s="79"/>
      <c r="C148" s="150"/>
      <c r="D148" s="144"/>
      <c r="E148" s="147" t="s">
        <v>13</v>
      </c>
      <c r="F148" s="80"/>
      <c r="G148" s="81"/>
      <c r="H148" s="82">
        <f>SUM(H100:H147)</f>
        <v>0</v>
      </c>
      <c r="I148" s="83">
        <f>SUM(I100:I147)</f>
        <v>0</v>
      </c>
      <c r="J148" s="84">
        <f>H148-I148</f>
        <v>0</v>
      </c>
    </row>
    <row r="149" spans="1:10" ht="14.25">
      <c r="A149" s="57"/>
      <c r="B149" s="57"/>
      <c r="F149" s="57"/>
      <c r="G149" s="57"/>
      <c r="H149" s="57"/>
      <c r="I149" s="57"/>
      <c r="J149" s="57"/>
    </row>
    <row r="150" spans="1:10" ht="21">
      <c r="A150" s="464" t="s">
        <v>336</v>
      </c>
      <c r="B150" s="464"/>
      <c r="C150" s="464"/>
      <c r="D150" s="464"/>
      <c r="E150" s="336"/>
      <c r="F150" s="392" t="s">
        <v>337</v>
      </c>
      <c r="G150" s="336" t="s">
        <v>339</v>
      </c>
      <c r="H150" s="392" t="s">
        <v>335</v>
      </c>
      <c r="I150" s="392"/>
      <c r="J150" s="392"/>
    </row>
    <row r="151" spans="1:10" ht="16.5" thickBot="1">
      <c r="A151" s="465" t="s">
        <v>62</v>
      </c>
      <c r="B151" s="465"/>
      <c r="C151" s="465"/>
      <c r="D151" s="465"/>
      <c r="E151" s="465"/>
      <c r="F151" s="465"/>
      <c r="G151" s="455" t="s">
        <v>390</v>
      </c>
      <c r="H151" s="455"/>
      <c r="I151" s="455"/>
      <c r="J151" s="455"/>
    </row>
    <row r="152" spans="1:10" ht="14.65" thickBot="1">
      <c r="A152" s="94" t="s">
        <v>16</v>
      </c>
      <c r="B152" s="56" t="s">
        <v>17</v>
      </c>
      <c r="C152" s="141" t="s">
        <v>124</v>
      </c>
      <c r="D152" s="141" t="s">
        <v>123</v>
      </c>
      <c r="E152" s="146" t="s">
        <v>74</v>
      </c>
      <c r="F152" s="466" t="s">
        <v>75</v>
      </c>
      <c r="G152" s="467"/>
      <c r="H152" s="56" t="s">
        <v>76</v>
      </c>
      <c r="I152" s="95" t="s">
        <v>77</v>
      </c>
      <c r="J152" s="96" t="s">
        <v>78</v>
      </c>
    </row>
    <row r="153" spans="1:10" ht="14.65" thickTop="1">
      <c r="A153" s="187"/>
      <c r="B153" s="188"/>
      <c r="C153" s="189"/>
      <c r="D153" s="189"/>
      <c r="E153" s="190" t="s">
        <v>18</v>
      </c>
      <c r="F153" s="196"/>
      <c r="G153" s="192"/>
      <c r="H153" s="193" t="str">
        <f>IF(D154=0," ",H148)</f>
        <v xml:space="preserve"> </v>
      </c>
      <c r="I153" s="197" t="str">
        <f>IF(D154=0," ",I148)</f>
        <v xml:space="preserve"> </v>
      </c>
      <c r="J153" s="195" t="str">
        <f>IF(D154=0," ",H153-I153)</f>
        <v xml:space="preserve"> </v>
      </c>
    </row>
    <row r="154" spans="1:10" ht="14.25">
      <c r="A154" s="58"/>
      <c r="B154" s="59"/>
      <c r="C154" s="44"/>
      <c r="D154" s="44"/>
      <c r="E154" s="44" t="str">
        <f>LOOKUP(D154,⑩勘定科目表!$A$2:$A$12,⑩勘定科目表!$B$2:$B$12)</f>
        <v xml:space="preserve"> </v>
      </c>
      <c r="F154" s="60"/>
      <c r="G154" s="61"/>
      <c r="H154" s="65"/>
      <c r="I154" s="66"/>
      <c r="J154" s="64" t="str">
        <f>IF(D154=0," ",J153+H154-I154)</f>
        <v xml:space="preserve"> </v>
      </c>
    </row>
    <row r="155" spans="1:10" ht="14.25">
      <c r="A155" s="58"/>
      <c r="B155" s="59"/>
      <c r="C155" s="44"/>
      <c r="D155" s="44"/>
      <c r="E155" s="44" t="str">
        <f>LOOKUP(D155,⑩勘定科目表!$A$2:$A$12,⑩勘定科目表!$B$2:$B$12)</f>
        <v xml:space="preserve"> </v>
      </c>
      <c r="F155" s="60"/>
      <c r="G155" s="61"/>
      <c r="H155" s="65"/>
      <c r="I155" s="66"/>
      <c r="J155" s="64" t="str">
        <f>IF(D155=0," ",J154+H155-I155)</f>
        <v xml:space="preserve"> </v>
      </c>
    </row>
    <row r="156" spans="1:10" ht="14.25">
      <c r="A156" s="58"/>
      <c r="B156" s="59"/>
      <c r="C156" s="44"/>
      <c r="D156" s="44"/>
      <c r="E156" s="44" t="str">
        <f>LOOKUP(D156,⑩勘定科目表!$A$2:$A$12,⑩勘定科目表!$B$2:$B$12)</f>
        <v xml:space="preserve"> </v>
      </c>
      <c r="F156" s="60"/>
      <c r="G156" s="61"/>
      <c r="H156" s="65"/>
      <c r="I156" s="66"/>
      <c r="J156" s="64" t="str">
        <f>IF(D156=0," ",J155+H156-I156)</f>
        <v xml:space="preserve"> </v>
      </c>
    </row>
    <row r="157" spans="1:10" ht="14.25">
      <c r="A157" s="58"/>
      <c r="B157" s="59"/>
      <c r="C157" s="44"/>
      <c r="D157" s="44"/>
      <c r="E157" s="44" t="str">
        <f>LOOKUP(D157,⑩勘定科目表!$A$2:$A$12,⑩勘定科目表!$B$2:$B$12)</f>
        <v xml:space="preserve"> </v>
      </c>
      <c r="F157" s="60"/>
      <c r="G157" s="61"/>
      <c r="H157" s="65"/>
      <c r="I157" s="66"/>
      <c r="J157" s="64" t="str">
        <f t="shared" ref="J157:J203" si="3">IF(D157=0," ",J156+H157-I157)</f>
        <v xml:space="preserve"> </v>
      </c>
    </row>
    <row r="158" spans="1:10" ht="14.25">
      <c r="A158" s="58"/>
      <c r="B158" s="59"/>
      <c r="C158" s="44"/>
      <c r="D158" s="44"/>
      <c r="E158" s="44" t="str">
        <f>LOOKUP(D158,⑩勘定科目表!$A$2:$A$12,⑩勘定科目表!$B$2:$B$12)</f>
        <v xml:space="preserve"> </v>
      </c>
      <c r="F158" s="60"/>
      <c r="G158" s="61"/>
      <c r="H158" s="65"/>
      <c r="I158" s="66"/>
      <c r="J158" s="64" t="str">
        <f t="shared" si="3"/>
        <v xml:space="preserve"> </v>
      </c>
    </row>
    <row r="159" spans="1:10" ht="14.25">
      <c r="A159" s="58"/>
      <c r="B159" s="59"/>
      <c r="C159" s="44"/>
      <c r="D159" s="44"/>
      <c r="E159" s="44" t="str">
        <f>LOOKUP(D159,⑩勘定科目表!$A$2:$A$12,⑩勘定科目表!$B$2:$B$12)</f>
        <v xml:space="preserve"> </v>
      </c>
      <c r="F159" s="60"/>
      <c r="G159" s="61"/>
      <c r="H159" s="65"/>
      <c r="I159" s="66"/>
      <c r="J159" s="64" t="str">
        <f t="shared" si="3"/>
        <v xml:space="preserve"> </v>
      </c>
    </row>
    <row r="160" spans="1:10" ht="14.25">
      <c r="A160" s="58"/>
      <c r="B160" s="59"/>
      <c r="C160" s="44"/>
      <c r="D160" s="44"/>
      <c r="E160" s="44" t="str">
        <f>LOOKUP(D160,⑩勘定科目表!$A$2:$A$12,⑩勘定科目表!$B$2:$B$12)</f>
        <v xml:space="preserve"> </v>
      </c>
      <c r="F160" s="60"/>
      <c r="G160" s="61"/>
      <c r="H160" s="65"/>
      <c r="I160" s="66"/>
      <c r="J160" s="64" t="str">
        <f t="shared" si="3"/>
        <v xml:space="preserve"> </v>
      </c>
    </row>
    <row r="161" spans="1:10" ht="14.25">
      <c r="A161" s="58"/>
      <c r="B161" s="59"/>
      <c r="C161" s="44"/>
      <c r="D161" s="44"/>
      <c r="E161" s="44" t="str">
        <f>LOOKUP(D161,⑩勘定科目表!$A$2:$A$12,⑩勘定科目表!$B$2:$B$12)</f>
        <v xml:space="preserve"> </v>
      </c>
      <c r="F161" s="60"/>
      <c r="G161" s="61"/>
      <c r="H161" s="65"/>
      <c r="I161" s="66"/>
      <c r="J161" s="64" t="str">
        <f t="shared" si="3"/>
        <v xml:space="preserve"> </v>
      </c>
    </row>
    <row r="162" spans="1:10" ht="14.25">
      <c r="A162" s="58"/>
      <c r="B162" s="59"/>
      <c r="C162" s="44"/>
      <c r="D162" s="44"/>
      <c r="E162" s="44" t="str">
        <f>LOOKUP(D162,⑩勘定科目表!$A$2:$A$12,⑩勘定科目表!$B$2:$B$12)</f>
        <v xml:space="preserve"> </v>
      </c>
      <c r="F162" s="60"/>
      <c r="G162" s="61"/>
      <c r="H162" s="65"/>
      <c r="I162" s="66"/>
      <c r="J162" s="64" t="str">
        <f t="shared" si="3"/>
        <v xml:space="preserve"> </v>
      </c>
    </row>
    <row r="163" spans="1:10" ht="14.25">
      <c r="A163" s="58"/>
      <c r="B163" s="59"/>
      <c r="C163" s="44"/>
      <c r="D163" s="44"/>
      <c r="E163" s="44" t="str">
        <f>LOOKUP(D163,⑩勘定科目表!$A$2:$A$12,⑩勘定科目表!$B$2:$B$12)</f>
        <v xml:space="preserve"> </v>
      </c>
      <c r="F163" s="60"/>
      <c r="G163" s="61"/>
      <c r="H163" s="65"/>
      <c r="I163" s="66"/>
      <c r="J163" s="64" t="str">
        <f t="shared" si="3"/>
        <v xml:space="preserve"> </v>
      </c>
    </row>
    <row r="164" spans="1:10" ht="14.25">
      <c r="A164" s="58"/>
      <c r="B164" s="59"/>
      <c r="C164" s="44"/>
      <c r="D164" s="44"/>
      <c r="E164" s="44" t="str">
        <f>LOOKUP(D164,⑩勘定科目表!$A$2:$A$12,⑩勘定科目表!$B$2:$B$12)</f>
        <v xml:space="preserve"> </v>
      </c>
      <c r="F164" s="60"/>
      <c r="G164" s="61"/>
      <c r="H164" s="65"/>
      <c r="I164" s="66"/>
      <c r="J164" s="64" t="str">
        <f t="shared" si="3"/>
        <v xml:space="preserve"> </v>
      </c>
    </row>
    <row r="165" spans="1:10" ht="14.25">
      <c r="A165" s="58"/>
      <c r="B165" s="59"/>
      <c r="C165" s="44"/>
      <c r="D165" s="44"/>
      <c r="E165" s="44" t="str">
        <f>LOOKUP(D165,⑩勘定科目表!$A$2:$A$12,⑩勘定科目表!$B$2:$B$12)</f>
        <v xml:space="preserve"> </v>
      </c>
      <c r="F165" s="60"/>
      <c r="G165" s="61"/>
      <c r="H165" s="65"/>
      <c r="I165" s="66"/>
      <c r="J165" s="64" t="str">
        <f t="shared" si="3"/>
        <v xml:space="preserve"> </v>
      </c>
    </row>
    <row r="166" spans="1:10" ht="14.25">
      <c r="A166" s="58"/>
      <c r="B166" s="59"/>
      <c r="C166" s="44"/>
      <c r="D166" s="44"/>
      <c r="E166" s="44" t="str">
        <f>LOOKUP(D166,⑩勘定科目表!$A$2:$A$12,⑩勘定科目表!$B$2:$B$12)</f>
        <v xml:space="preserve"> </v>
      </c>
      <c r="F166" s="60"/>
      <c r="G166" s="61"/>
      <c r="H166" s="65"/>
      <c r="I166" s="66"/>
      <c r="J166" s="64" t="str">
        <f t="shared" si="3"/>
        <v xml:space="preserve"> </v>
      </c>
    </row>
    <row r="167" spans="1:10" ht="14.25">
      <c r="A167" s="58"/>
      <c r="B167" s="59"/>
      <c r="C167" s="44"/>
      <c r="D167" s="44"/>
      <c r="E167" s="44" t="str">
        <f>LOOKUP(D167,⑩勘定科目表!$A$2:$A$12,⑩勘定科目表!$B$2:$B$12)</f>
        <v xml:space="preserve"> </v>
      </c>
      <c r="F167" s="60"/>
      <c r="G167" s="61"/>
      <c r="H167" s="65"/>
      <c r="I167" s="66"/>
      <c r="J167" s="64" t="str">
        <f t="shared" si="3"/>
        <v xml:space="preserve"> </v>
      </c>
    </row>
    <row r="168" spans="1:10" ht="14.25">
      <c r="A168" s="58"/>
      <c r="B168" s="59"/>
      <c r="C168" s="44"/>
      <c r="D168" s="44"/>
      <c r="E168" s="44" t="str">
        <f>LOOKUP(D168,⑩勘定科目表!$A$2:$A$12,⑩勘定科目表!$B$2:$B$12)</f>
        <v xml:space="preserve"> </v>
      </c>
      <c r="F168" s="60"/>
      <c r="G168" s="61"/>
      <c r="H168" s="65"/>
      <c r="I168" s="66"/>
      <c r="J168" s="64" t="str">
        <f t="shared" si="3"/>
        <v xml:space="preserve"> </v>
      </c>
    </row>
    <row r="169" spans="1:10" ht="14.25">
      <c r="A169" s="58"/>
      <c r="B169" s="59"/>
      <c r="C169" s="44"/>
      <c r="D169" s="44"/>
      <c r="E169" s="44" t="str">
        <f>LOOKUP(D169,⑩勘定科目表!$A$2:$A$12,⑩勘定科目表!$B$2:$B$12)</f>
        <v xml:space="preserve"> </v>
      </c>
      <c r="F169" s="60"/>
      <c r="G169" s="61"/>
      <c r="H169" s="65"/>
      <c r="I169" s="66"/>
      <c r="J169" s="64" t="str">
        <f t="shared" si="3"/>
        <v xml:space="preserve"> </v>
      </c>
    </row>
    <row r="170" spans="1:10" ht="14.25">
      <c r="A170" s="58"/>
      <c r="B170" s="59"/>
      <c r="C170" s="44"/>
      <c r="D170" s="44"/>
      <c r="E170" s="44"/>
      <c r="F170" s="60"/>
      <c r="G170" s="61"/>
      <c r="H170" s="65"/>
      <c r="I170" s="66"/>
      <c r="J170" s="64" t="str">
        <f t="shared" si="3"/>
        <v xml:space="preserve"> </v>
      </c>
    </row>
    <row r="171" spans="1:10" ht="14.25">
      <c r="A171" s="58"/>
      <c r="B171" s="59"/>
      <c r="C171" s="44"/>
      <c r="D171" s="44"/>
      <c r="E171" s="44" t="str">
        <f>LOOKUP(D171,⑩勘定科目表!$A$2:$A$12,⑩勘定科目表!$B$2:$B$12)</f>
        <v xml:space="preserve"> </v>
      </c>
      <c r="F171" s="60"/>
      <c r="G171" s="61"/>
      <c r="H171" s="65"/>
      <c r="I171" s="66"/>
      <c r="J171" s="64" t="str">
        <f t="shared" si="3"/>
        <v xml:space="preserve"> </v>
      </c>
    </row>
    <row r="172" spans="1:10" ht="14.25">
      <c r="A172" s="58"/>
      <c r="B172" s="59"/>
      <c r="C172" s="44"/>
      <c r="D172" s="44"/>
      <c r="E172" s="44" t="str">
        <f>LOOKUP(D172,⑩勘定科目表!$A$2:$A$12,⑩勘定科目表!$B$2:$B$12)</f>
        <v xml:space="preserve"> </v>
      </c>
      <c r="F172" s="60"/>
      <c r="G172" s="61"/>
      <c r="H172" s="65"/>
      <c r="I172" s="66"/>
      <c r="J172" s="64" t="str">
        <f t="shared" si="3"/>
        <v xml:space="preserve"> </v>
      </c>
    </row>
    <row r="173" spans="1:10" ht="14.25">
      <c r="A173" s="58"/>
      <c r="B173" s="59"/>
      <c r="C173" s="44"/>
      <c r="D173" s="44"/>
      <c r="E173" s="44" t="str">
        <f>LOOKUP(D173,⑩勘定科目表!$A$2:$A$12,⑩勘定科目表!$B$2:$B$12)</f>
        <v xml:space="preserve"> </v>
      </c>
      <c r="F173" s="60"/>
      <c r="G173" s="61"/>
      <c r="H173" s="65"/>
      <c r="I173" s="66"/>
      <c r="J173" s="64" t="str">
        <f t="shared" si="3"/>
        <v xml:space="preserve"> </v>
      </c>
    </row>
    <row r="174" spans="1:10" ht="14.25">
      <c r="A174" s="58"/>
      <c r="B174" s="59"/>
      <c r="C174" s="44"/>
      <c r="D174" s="44"/>
      <c r="E174" s="44" t="str">
        <f>LOOKUP(D174,⑩勘定科目表!$A$2:$A$12,⑩勘定科目表!$B$2:$B$12)</f>
        <v xml:space="preserve"> </v>
      </c>
      <c r="F174" s="60"/>
      <c r="G174" s="61"/>
      <c r="H174" s="65"/>
      <c r="I174" s="66"/>
      <c r="J174" s="64" t="str">
        <f t="shared" si="3"/>
        <v xml:space="preserve"> </v>
      </c>
    </row>
    <row r="175" spans="1:10" ht="14.25">
      <c r="A175" s="58"/>
      <c r="B175" s="59"/>
      <c r="C175" s="44"/>
      <c r="D175" s="44"/>
      <c r="E175" s="44" t="str">
        <f>LOOKUP(D175,⑩勘定科目表!$A$2:$A$12,⑩勘定科目表!$B$2:$B$12)</f>
        <v xml:space="preserve"> </v>
      </c>
      <c r="F175" s="60"/>
      <c r="G175" s="61"/>
      <c r="H175" s="65"/>
      <c r="I175" s="66"/>
      <c r="J175" s="64" t="str">
        <f t="shared" si="3"/>
        <v xml:space="preserve"> </v>
      </c>
    </row>
    <row r="176" spans="1:10" ht="14.25">
      <c r="A176" s="58"/>
      <c r="B176" s="59"/>
      <c r="C176" s="44"/>
      <c r="D176" s="44"/>
      <c r="E176" s="44" t="str">
        <f>LOOKUP(D176,⑩勘定科目表!$A$2:$A$12,⑩勘定科目表!$B$2:$B$12)</f>
        <v xml:space="preserve"> </v>
      </c>
      <c r="F176" s="60"/>
      <c r="G176" s="61"/>
      <c r="H176" s="65"/>
      <c r="I176" s="66"/>
      <c r="J176" s="64" t="str">
        <f t="shared" si="3"/>
        <v xml:space="preserve"> </v>
      </c>
    </row>
    <row r="177" spans="1:10" ht="14.25">
      <c r="A177" s="58"/>
      <c r="B177" s="59"/>
      <c r="C177" s="44"/>
      <c r="D177" s="44"/>
      <c r="E177" s="44" t="str">
        <f>LOOKUP(D177,⑩勘定科目表!$A$2:$A$12,⑩勘定科目表!$B$2:$B$12)</f>
        <v xml:space="preserve"> </v>
      </c>
      <c r="F177" s="60"/>
      <c r="G177" s="61"/>
      <c r="H177" s="65"/>
      <c r="I177" s="66"/>
      <c r="J177" s="64" t="str">
        <f t="shared" si="3"/>
        <v xml:space="preserve"> </v>
      </c>
    </row>
    <row r="178" spans="1:10" ht="14.25">
      <c r="A178" s="58"/>
      <c r="B178" s="59"/>
      <c r="C178" s="44"/>
      <c r="D178" s="44"/>
      <c r="E178" s="44" t="str">
        <f>LOOKUP(D178,⑩勘定科目表!$A$2:$A$12,⑩勘定科目表!$B$2:$B$12)</f>
        <v xml:space="preserve"> </v>
      </c>
      <c r="F178" s="60"/>
      <c r="G178" s="61"/>
      <c r="H178" s="65"/>
      <c r="I178" s="66"/>
      <c r="J178" s="64" t="str">
        <f t="shared" si="3"/>
        <v xml:space="preserve"> </v>
      </c>
    </row>
    <row r="179" spans="1:10" ht="14.25">
      <c r="A179" s="58"/>
      <c r="B179" s="59"/>
      <c r="C179" s="44"/>
      <c r="D179" s="44"/>
      <c r="E179" s="44" t="str">
        <f>LOOKUP(D179,⑩勘定科目表!$A$2:$A$12,⑩勘定科目表!$B$2:$B$12)</f>
        <v xml:space="preserve"> </v>
      </c>
      <c r="F179" s="60"/>
      <c r="G179" s="61"/>
      <c r="H179" s="65"/>
      <c r="I179" s="66"/>
      <c r="J179" s="64" t="str">
        <f t="shared" si="3"/>
        <v xml:space="preserve"> </v>
      </c>
    </row>
    <row r="180" spans="1:10" ht="14.25">
      <c r="A180" s="58"/>
      <c r="B180" s="59"/>
      <c r="C180" s="44"/>
      <c r="D180" s="44"/>
      <c r="E180" s="44" t="str">
        <f>LOOKUP(D180,⑩勘定科目表!$A$2:$A$12,⑩勘定科目表!$B$2:$B$12)</f>
        <v xml:space="preserve"> </v>
      </c>
      <c r="F180" s="60"/>
      <c r="G180" s="61"/>
      <c r="H180" s="65"/>
      <c r="I180" s="66"/>
      <c r="J180" s="64" t="str">
        <f t="shared" si="3"/>
        <v xml:space="preserve"> </v>
      </c>
    </row>
    <row r="181" spans="1:10" ht="14.25">
      <c r="A181" s="58"/>
      <c r="B181" s="59"/>
      <c r="C181" s="44"/>
      <c r="D181" s="44"/>
      <c r="E181" s="44" t="str">
        <f>LOOKUP(D181,⑩勘定科目表!$A$2:$A$12,⑩勘定科目表!$B$2:$B$12)</f>
        <v xml:space="preserve"> </v>
      </c>
      <c r="F181" s="60"/>
      <c r="G181" s="61"/>
      <c r="H181" s="65"/>
      <c r="I181" s="66"/>
      <c r="J181" s="64" t="str">
        <f t="shared" si="3"/>
        <v xml:space="preserve"> </v>
      </c>
    </row>
    <row r="182" spans="1:10" ht="14.25">
      <c r="A182" s="58"/>
      <c r="B182" s="59"/>
      <c r="C182" s="44"/>
      <c r="D182" s="44"/>
      <c r="E182" s="44" t="str">
        <f>LOOKUP(D182,⑩勘定科目表!$A$2:$A$12,⑩勘定科目表!$B$2:$B$12)</f>
        <v xml:space="preserve"> </v>
      </c>
      <c r="F182" s="60"/>
      <c r="G182" s="61"/>
      <c r="H182" s="65"/>
      <c r="I182" s="66"/>
      <c r="J182" s="64" t="str">
        <f t="shared" si="3"/>
        <v xml:space="preserve"> </v>
      </c>
    </row>
    <row r="183" spans="1:10" ht="14.25">
      <c r="A183" s="58"/>
      <c r="B183" s="59"/>
      <c r="C183" s="44"/>
      <c r="D183" s="44"/>
      <c r="E183" s="44" t="str">
        <f>LOOKUP(D183,⑩勘定科目表!$A$2:$A$12,⑩勘定科目表!$B$2:$B$12)</f>
        <v xml:space="preserve"> </v>
      </c>
      <c r="F183" s="60"/>
      <c r="G183" s="61"/>
      <c r="H183" s="65"/>
      <c r="I183" s="66"/>
      <c r="J183" s="64" t="str">
        <f t="shared" si="3"/>
        <v xml:space="preserve"> </v>
      </c>
    </row>
    <row r="184" spans="1:10" ht="14.25">
      <c r="A184" s="58"/>
      <c r="B184" s="59"/>
      <c r="C184" s="44"/>
      <c r="D184" s="44"/>
      <c r="E184" s="44" t="str">
        <f>LOOKUP(D184,⑩勘定科目表!$A$2:$A$12,⑩勘定科目表!$B$2:$B$12)</f>
        <v xml:space="preserve"> </v>
      </c>
      <c r="F184" s="60"/>
      <c r="G184" s="61"/>
      <c r="H184" s="65"/>
      <c r="I184" s="66"/>
      <c r="J184" s="64" t="str">
        <f t="shared" si="3"/>
        <v xml:space="preserve"> </v>
      </c>
    </row>
    <row r="185" spans="1:10" ht="14.25">
      <c r="A185" s="58"/>
      <c r="B185" s="59"/>
      <c r="C185" s="44"/>
      <c r="D185" s="44"/>
      <c r="E185" s="44" t="str">
        <f>LOOKUP(D185,⑩勘定科目表!$A$2:$A$12,⑩勘定科目表!$B$2:$B$12)</f>
        <v xml:space="preserve"> </v>
      </c>
      <c r="F185" s="60"/>
      <c r="G185" s="61"/>
      <c r="H185" s="65"/>
      <c r="I185" s="66"/>
      <c r="J185" s="64" t="str">
        <f t="shared" si="3"/>
        <v xml:space="preserve"> </v>
      </c>
    </row>
    <row r="186" spans="1:10" ht="14.25">
      <c r="A186" s="58"/>
      <c r="B186" s="59"/>
      <c r="C186" s="44"/>
      <c r="D186" s="44"/>
      <c r="E186" s="44" t="str">
        <f>LOOKUP(D186,⑩勘定科目表!$A$2:$A$12,⑩勘定科目表!$B$2:$B$12)</f>
        <v xml:space="preserve"> </v>
      </c>
      <c r="F186" s="60"/>
      <c r="G186" s="61"/>
      <c r="H186" s="59"/>
      <c r="I186" s="69"/>
      <c r="J186" s="64" t="str">
        <f t="shared" si="3"/>
        <v xml:space="preserve"> </v>
      </c>
    </row>
    <row r="187" spans="1:10" ht="14.25">
      <c r="A187" s="58"/>
      <c r="B187" s="59"/>
      <c r="C187" s="44"/>
      <c r="D187" s="44"/>
      <c r="E187" s="44" t="str">
        <f>LOOKUP(D187,⑩勘定科目表!$A$2:$A$12,⑩勘定科目表!$B$2:$B$12)</f>
        <v xml:space="preserve"> </v>
      </c>
      <c r="F187" s="60"/>
      <c r="G187" s="61"/>
      <c r="H187" s="59"/>
      <c r="I187" s="69"/>
      <c r="J187" s="64" t="str">
        <f t="shared" si="3"/>
        <v xml:space="preserve"> </v>
      </c>
    </row>
    <row r="188" spans="1:10" ht="14.25">
      <c r="A188" s="58"/>
      <c r="B188" s="59"/>
      <c r="C188" s="44"/>
      <c r="D188" s="44"/>
      <c r="E188" s="44" t="str">
        <f>LOOKUP(D188,⑩勘定科目表!$A$2:$A$12,⑩勘定科目表!$B$2:$B$12)</f>
        <v xml:space="preserve"> </v>
      </c>
      <c r="F188" s="60"/>
      <c r="G188" s="61"/>
      <c r="H188" s="59"/>
      <c r="I188" s="69"/>
      <c r="J188" s="64" t="str">
        <f t="shared" si="3"/>
        <v xml:space="preserve"> </v>
      </c>
    </row>
    <row r="189" spans="1:10" ht="14.25">
      <c r="A189" s="58"/>
      <c r="B189" s="59"/>
      <c r="C189" s="44"/>
      <c r="D189" s="44"/>
      <c r="E189" s="44" t="str">
        <f>LOOKUP(D189,⑩勘定科目表!$A$2:$A$12,⑩勘定科目表!$B$2:$B$12)</f>
        <v xml:space="preserve"> </v>
      </c>
      <c r="F189" s="60"/>
      <c r="G189" s="61"/>
      <c r="H189" s="59"/>
      <c r="I189" s="69"/>
      <c r="J189" s="64" t="str">
        <f t="shared" si="3"/>
        <v xml:space="preserve"> </v>
      </c>
    </row>
    <row r="190" spans="1:10" ht="14.25">
      <c r="A190" s="58"/>
      <c r="B190" s="59"/>
      <c r="C190" s="44"/>
      <c r="D190" s="44"/>
      <c r="E190" s="44" t="str">
        <f>LOOKUP(D190,⑩勘定科目表!$A$2:$A$12,⑩勘定科目表!$B$2:$B$12)</f>
        <v xml:space="preserve"> </v>
      </c>
      <c r="F190" s="60"/>
      <c r="G190" s="61"/>
      <c r="H190" s="59"/>
      <c r="I190" s="69"/>
      <c r="J190" s="64" t="str">
        <f t="shared" si="3"/>
        <v xml:space="preserve"> </v>
      </c>
    </row>
    <row r="191" spans="1:10" ht="14.25">
      <c r="A191" s="58"/>
      <c r="B191" s="59"/>
      <c r="C191" s="44"/>
      <c r="D191" s="44"/>
      <c r="E191" s="44"/>
      <c r="F191" s="60"/>
      <c r="G191" s="61"/>
      <c r="H191" s="59"/>
      <c r="I191" s="69"/>
      <c r="J191" s="64" t="str">
        <f t="shared" si="3"/>
        <v xml:space="preserve"> </v>
      </c>
    </row>
    <row r="192" spans="1:10" ht="14.25">
      <c r="A192" s="58"/>
      <c r="B192" s="59"/>
      <c r="C192" s="44"/>
      <c r="D192" s="44"/>
      <c r="E192" s="44"/>
      <c r="F192" s="60"/>
      <c r="G192" s="61"/>
      <c r="H192" s="59"/>
      <c r="I192" s="69"/>
      <c r="J192" s="64" t="str">
        <f t="shared" si="3"/>
        <v xml:space="preserve"> </v>
      </c>
    </row>
    <row r="193" spans="1:10" ht="14.25">
      <c r="A193" s="58"/>
      <c r="B193" s="59"/>
      <c r="C193" s="44"/>
      <c r="D193" s="44"/>
      <c r="E193" s="44"/>
      <c r="F193" s="60"/>
      <c r="G193" s="61"/>
      <c r="H193" s="59"/>
      <c r="I193" s="69"/>
      <c r="J193" s="64" t="str">
        <f t="shared" si="3"/>
        <v xml:space="preserve"> </v>
      </c>
    </row>
    <row r="194" spans="1:10" ht="14.25">
      <c r="A194" s="58"/>
      <c r="B194" s="59"/>
      <c r="C194" s="44"/>
      <c r="D194" s="44"/>
      <c r="E194" s="44" t="str">
        <f>LOOKUP(D194,⑩勘定科目表!$A$2:$A$12,⑩勘定科目表!$B$2:$B$12)</f>
        <v xml:space="preserve"> </v>
      </c>
      <c r="F194" s="60"/>
      <c r="G194" s="61"/>
      <c r="H194" s="59"/>
      <c r="I194" s="69"/>
      <c r="J194" s="64" t="str">
        <f t="shared" si="3"/>
        <v xml:space="preserve"> </v>
      </c>
    </row>
    <row r="195" spans="1:10" ht="14.25">
      <c r="A195" s="58"/>
      <c r="B195" s="59"/>
      <c r="C195" s="44"/>
      <c r="D195" s="44"/>
      <c r="E195" s="44" t="str">
        <f>LOOKUP(D195,⑩勘定科目表!$A$2:$A$12,⑩勘定科目表!$B$2:$B$12)</f>
        <v xml:space="preserve"> </v>
      </c>
      <c r="F195" s="60"/>
      <c r="G195" s="61"/>
      <c r="H195" s="59"/>
      <c r="I195" s="69"/>
      <c r="J195" s="64" t="str">
        <f t="shared" si="3"/>
        <v xml:space="preserve"> </v>
      </c>
    </row>
    <row r="196" spans="1:10" ht="14.25">
      <c r="A196" s="58"/>
      <c r="B196" s="59"/>
      <c r="C196" s="44"/>
      <c r="D196" s="44"/>
      <c r="E196" s="44" t="str">
        <f>LOOKUP(D196,⑩勘定科目表!$A$2:$A$12,⑩勘定科目表!$B$2:$B$12)</f>
        <v xml:space="preserve"> </v>
      </c>
      <c r="F196" s="60"/>
      <c r="G196" s="61"/>
      <c r="H196" s="59"/>
      <c r="I196" s="69"/>
      <c r="J196" s="64" t="str">
        <f t="shared" si="3"/>
        <v xml:space="preserve"> </v>
      </c>
    </row>
    <row r="197" spans="1:10" ht="14.25">
      <c r="A197" s="58"/>
      <c r="B197" s="59"/>
      <c r="C197" s="44"/>
      <c r="D197" s="44"/>
      <c r="E197" s="44"/>
      <c r="F197" s="60"/>
      <c r="G197" s="61"/>
      <c r="H197" s="59"/>
      <c r="I197" s="69"/>
      <c r="J197" s="64" t="str">
        <f t="shared" si="3"/>
        <v xml:space="preserve"> </v>
      </c>
    </row>
    <row r="198" spans="1:10" ht="14.25">
      <c r="A198" s="58"/>
      <c r="B198" s="59"/>
      <c r="C198" s="44"/>
      <c r="D198" s="44"/>
      <c r="E198" s="44"/>
      <c r="F198" s="60"/>
      <c r="G198" s="61"/>
      <c r="H198" s="59"/>
      <c r="I198" s="69"/>
      <c r="J198" s="64" t="str">
        <f t="shared" si="3"/>
        <v xml:space="preserve"> </v>
      </c>
    </row>
    <row r="199" spans="1:10" ht="14.25">
      <c r="A199" s="58"/>
      <c r="B199" s="59"/>
      <c r="C199" s="44"/>
      <c r="D199" s="44"/>
      <c r="E199" s="44"/>
      <c r="F199" s="60"/>
      <c r="G199" s="61"/>
      <c r="H199" s="59"/>
      <c r="I199" s="69"/>
      <c r="J199" s="64" t="str">
        <f t="shared" si="3"/>
        <v xml:space="preserve"> </v>
      </c>
    </row>
    <row r="200" spans="1:10" ht="14.25">
      <c r="A200" s="58"/>
      <c r="B200" s="59"/>
      <c r="C200" s="44"/>
      <c r="D200" s="44"/>
      <c r="E200" s="44" t="str">
        <f>LOOKUP(D200,⑩勘定科目表!$A$2:$A$12,⑩勘定科目表!$B$2:$B$12)</f>
        <v xml:space="preserve"> </v>
      </c>
      <c r="F200" s="60"/>
      <c r="G200" s="61"/>
      <c r="H200" s="59"/>
      <c r="I200" s="69"/>
      <c r="J200" s="64" t="str">
        <f t="shared" si="3"/>
        <v xml:space="preserve"> </v>
      </c>
    </row>
    <row r="201" spans="1:10" ht="14.25">
      <c r="A201" s="58"/>
      <c r="B201" s="59"/>
      <c r="C201" s="44"/>
      <c r="D201" s="44"/>
      <c r="E201" s="44"/>
      <c r="F201" s="60"/>
      <c r="G201" s="61"/>
      <c r="H201" s="59"/>
      <c r="I201" s="69"/>
      <c r="J201" s="64" t="str">
        <f t="shared" si="3"/>
        <v xml:space="preserve"> </v>
      </c>
    </row>
    <row r="202" spans="1:10" ht="14.25">
      <c r="A202" s="58"/>
      <c r="B202" s="59"/>
      <c r="C202" s="44"/>
      <c r="D202" s="44"/>
      <c r="E202" s="44" t="str">
        <f>LOOKUP(D202,⑩勘定科目表!$A$2:$A$12,⑩勘定科目表!$B$2:$B$12)</f>
        <v xml:space="preserve"> </v>
      </c>
      <c r="F202" s="60"/>
      <c r="G202" s="61"/>
      <c r="H202" s="59"/>
      <c r="I202" s="69"/>
      <c r="J202" s="64" t="str">
        <f t="shared" si="3"/>
        <v xml:space="preserve"> </v>
      </c>
    </row>
    <row r="203" spans="1:10" ht="14.65" thickBot="1">
      <c r="A203" s="70"/>
      <c r="B203" s="71"/>
      <c r="C203" s="148"/>
      <c r="D203" s="148"/>
      <c r="E203" s="148" t="str">
        <f>LOOKUP(D203,⑩勘定科目表!$A$2:$A$12,⑩勘定科目表!$B$2:$B$12)</f>
        <v xml:space="preserve"> </v>
      </c>
      <c r="F203" s="85"/>
      <c r="G203" s="86"/>
      <c r="H203" s="71"/>
      <c r="I203" s="87"/>
      <c r="J203" s="88" t="str">
        <f t="shared" si="3"/>
        <v xml:space="preserve"> </v>
      </c>
    </row>
    <row r="204" spans="1:10" ht="15" thickTop="1" thickBot="1">
      <c r="A204" s="89"/>
      <c r="B204" s="90"/>
      <c r="C204" s="149"/>
      <c r="D204" s="149"/>
      <c r="E204" s="468" t="s">
        <v>82</v>
      </c>
      <c r="F204" s="469"/>
      <c r="G204" s="470"/>
      <c r="H204" s="91">
        <f>SUM(H153:H203)</f>
        <v>0</v>
      </c>
      <c r="I204" s="92">
        <f>SUM(I153:I203)</f>
        <v>0</v>
      </c>
      <c r="J204" s="93">
        <f>H204-I204</f>
        <v>0</v>
      </c>
    </row>
    <row r="205" spans="1:10" ht="15" thickTop="1" thickBot="1">
      <c r="A205" s="78"/>
      <c r="B205" s="79"/>
      <c r="C205" s="144"/>
      <c r="D205" s="144"/>
      <c r="E205" s="471" t="s">
        <v>15</v>
      </c>
      <c r="F205" s="472"/>
      <c r="G205" s="473"/>
      <c r="H205" s="82"/>
      <c r="I205" s="83"/>
      <c r="J205" s="84">
        <f>J204</f>
        <v>0</v>
      </c>
    </row>
  </sheetData>
  <mergeCells count="20">
    <mergeCell ref="H1:J1"/>
    <mergeCell ref="A1:D1"/>
    <mergeCell ref="A49:D49"/>
    <mergeCell ref="H49:J49"/>
    <mergeCell ref="A97:D97"/>
    <mergeCell ref="A50:F50"/>
    <mergeCell ref="A2:F2"/>
    <mergeCell ref="F3:G3"/>
    <mergeCell ref="G2:J2"/>
    <mergeCell ref="G50:J50"/>
    <mergeCell ref="A150:D150"/>
    <mergeCell ref="F152:G152"/>
    <mergeCell ref="E204:G204"/>
    <mergeCell ref="E205:G205"/>
    <mergeCell ref="F51:G51"/>
    <mergeCell ref="A98:F98"/>
    <mergeCell ref="A151:F151"/>
    <mergeCell ref="F99:G99"/>
    <mergeCell ref="G98:J98"/>
    <mergeCell ref="G151:J151"/>
  </mergeCells>
  <phoneticPr fontId="2"/>
  <pageMargins left="0.42" right="0.2" top="0.5" bottom="0.59055118110236227" header="0.31496062992125984" footer="0.31496062992125984"/>
  <pageSetup paperSize="9" orientation="portrait" r:id="rId1"/>
  <headerFooter alignWithMargins="0">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①チェックリスト</vt:lpstr>
      <vt:lpstr>②表紙・ブロック</vt:lpstr>
      <vt:lpstr>③表紙・教区</vt:lpstr>
      <vt:lpstr>④残高確認表＜見本＞</vt:lpstr>
      <vt:lpstr>⑤残高確認表・ブロック</vt:lpstr>
      <vt:lpstr>⑥残高確認表・教区</vt:lpstr>
      <vt:lpstr>⑦出納帳記入方法</vt:lpstr>
      <vt:lpstr>⑧出納帳 (記入例)</vt:lpstr>
      <vt:lpstr>⑨出納帳</vt:lpstr>
      <vt:lpstr>⑩勘定科目表</vt:lpstr>
      <vt:lpstr>⑪科目について</vt:lpstr>
      <vt:lpstr>⑫領収証貼り付け用紙</vt:lpstr>
      <vt:lpstr>⑬交通費精算【複数】</vt:lpstr>
      <vt:lpstr>⑭交通費精算【個人】</vt:lpstr>
      <vt:lpstr>⑮宿泊旅費精算</vt:lpstr>
      <vt:lpstr>⑯支払い証明書（領収証無）</vt:lpstr>
      <vt:lpstr>⑰備品台帳</vt:lpstr>
      <vt:lpstr>②表紙・ブロック!Print_Area</vt:lpstr>
      <vt:lpstr>③表紙・教区!Print_Area</vt:lpstr>
      <vt:lpstr>⑤残高確認表・ブロック!Print_Area</vt:lpstr>
      <vt:lpstr>⑥残高確認表・教区!Print_Area</vt:lpstr>
      <vt:lpstr>⑦出納帳記入方法!Print_Area</vt:lpstr>
      <vt:lpstr>'⑧出納帳 (記入例)'!Print_Area</vt:lpstr>
      <vt:lpstr>⑨出納帳!Print_Area</vt:lpstr>
      <vt:lpstr>⑪科目について!Print_Area</vt:lpstr>
    </vt:vector>
  </TitlesOfParts>
  <Company>G-net Project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dc:creator>
  <cp:lastModifiedBy>孝行 岡野</cp:lastModifiedBy>
  <cp:lastPrinted>2018-11-20T07:19:48Z</cp:lastPrinted>
  <dcterms:created xsi:type="dcterms:W3CDTF">2003-11-02T05:38:12Z</dcterms:created>
  <dcterms:modified xsi:type="dcterms:W3CDTF">2024-12-11T00:34:55Z</dcterms:modified>
</cp:coreProperties>
</file>